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C:\Users\Arthur\Desktop\"/>
    </mc:Choice>
  </mc:AlternateContent>
  <xr:revisionPtr revIDLastSave="0" documentId="8_{1FDB23EF-18D8-4532-B1A0-51B1816E92F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C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X2456"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X2392"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X2354" i="5"/>
  <c r="S2354" i="5"/>
  <c r="S2353" i="5"/>
  <c r="S2352" i="5"/>
  <c r="S2350" i="5"/>
  <c r="S2346" i="5"/>
  <c r="H2345" i="5"/>
  <c r="H2344" i="5"/>
  <c r="S2342" i="5"/>
  <c r="S2340" i="5"/>
  <c r="X2337"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X2281"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X2216" i="5"/>
  <c r="S2214" i="5"/>
  <c r="S2212" i="5"/>
  <c r="S2210" i="5"/>
  <c r="X2208" i="5"/>
  <c r="S2206" i="5"/>
  <c r="S2204" i="5"/>
  <c r="F2202" i="5"/>
  <c r="S2202" i="5"/>
  <c r="X2200"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X2074" i="5"/>
  <c r="S2074" i="5"/>
  <c r="X2071" i="5"/>
  <c r="S2069" i="5"/>
  <c r="S2066" i="5"/>
  <c r="F2064" i="5"/>
  <c r="F2063" i="5"/>
  <c r="S2063" i="5"/>
  <c r="S2059" i="5"/>
  <c r="S2058" i="5"/>
  <c r="F2055" i="5"/>
  <c r="X2052"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X1708" i="5"/>
  <c r="S1703" i="5"/>
  <c r="F1691" i="5"/>
  <c r="I1688" i="5"/>
  <c r="X1684"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X1465"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X1167"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75" i="5"/>
  <c r="X667" i="5"/>
  <c r="X65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X122" i="5"/>
  <c r="I121" i="5"/>
  <c r="R120" i="5"/>
  <c r="J110" i="5"/>
  <c r="I109" i="5"/>
  <c r="X105" i="5"/>
  <c r="R97" i="5"/>
  <c r="R95" i="5"/>
  <c r="X93" i="5"/>
  <c r="R91" i="5"/>
  <c r="H89" i="5"/>
  <c r="R87" i="5"/>
  <c r="H85" i="5"/>
  <c r="R84" i="5"/>
  <c r="R83" i="5"/>
  <c r="R81" i="5"/>
  <c r="R80" i="5"/>
  <c r="R79" i="5"/>
  <c r="R77" i="5"/>
  <c r="R75" i="5"/>
  <c r="X73"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I29" i="5"/>
  <c r="H28" i="5"/>
  <c r="I25" i="5"/>
  <c r="R23" i="5"/>
  <c r="H22" i="5"/>
  <c r="I21" i="5"/>
  <c r="R19" i="5"/>
  <c r="AB17" i="5"/>
  <c r="I17"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X1752" i="5"/>
  <c r="H1752" i="5"/>
  <c r="H74" i="5"/>
  <c r="X74" i="5"/>
  <c r="I763" i="5"/>
  <c r="I2157" i="5"/>
  <c r="R69"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X2341"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4" i="5"/>
  <c r="F94" i="5"/>
  <c r="I94" i="5"/>
  <c r="R779" i="5"/>
  <c r="I779" i="5"/>
  <c r="X779" i="5"/>
  <c r="H62" i="5"/>
  <c r="I62" i="5"/>
  <c r="I392" i="5"/>
  <c r="J392" i="5"/>
  <c r="F392" i="5"/>
  <c r="R629" i="5"/>
  <c r="X611" i="5"/>
  <c r="R611" i="5"/>
  <c r="F611" i="5"/>
  <c r="H1164" i="5"/>
  <c r="F1164" i="5"/>
  <c r="X1164" i="5"/>
  <c r="F538" i="5"/>
  <c r="I538" i="5"/>
  <c r="J781" i="5"/>
  <c r="X781" i="5"/>
  <c r="R375" i="5"/>
  <c r="F375" i="5"/>
  <c r="R300" i="5"/>
  <c r="F300" i="5"/>
  <c r="F593" i="5"/>
  <c r="S1304" i="5"/>
  <c r="AB1742" i="5"/>
  <c r="S1742" i="5"/>
  <c r="AB1801" i="5"/>
  <c r="F1908" i="5"/>
  <c r="R1908" i="5"/>
  <c r="H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X238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I37" i="5"/>
  <c r="I73"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S1643" i="5"/>
  <c r="S1792" i="5"/>
  <c r="AB1792" i="5"/>
  <c r="X207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X1680" i="5"/>
  <c r="AB1680" i="5"/>
  <c r="S1714" i="5"/>
  <c r="R1897" i="5"/>
  <c r="J1897" i="5"/>
  <c r="F1986" i="5"/>
  <c r="I2004" i="5"/>
  <c r="R2004" i="5"/>
  <c r="S2128" i="5"/>
  <c r="R2149" i="5"/>
  <c r="H2149" i="5"/>
  <c r="X58" i="5"/>
  <c r="X234" i="5"/>
  <c r="R264" i="5"/>
  <c r="X290"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X1240"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X1466" i="5"/>
  <c r="AB1573" i="5"/>
  <c r="S1591" i="5"/>
  <c r="AB1699" i="5"/>
  <c r="AB1746" i="5"/>
  <c r="S1870" i="5"/>
  <c r="AB1902" i="5"/>
  <c r="I2000" i="5"/>
  <c r="S2005" i="5"/>
  <c r="H2008" i="5"/>
  <c r="H2023" i="5"/>
  <c r="AB2092" i="5"/>
  <c r="S2289" i="5"/>
  <c r="S2434" i="5"/>
  <c r="I2449" i="5"/>
  <c r="S1273" i="5"/>
  <c r="S1290" i="5"/>
  <c r="S1293" i="5"/>
  <c r="S1300" i="5"/>
  <c r="S1303" i="5"/>
  <c r="AB1339" i="5"/>
  <c r="S1631" i="5"/>
  <c r="X1664" i="5"/>
  <c r="S1699" i="5"/>
  <c r="S1715" i="5"/>
  <c r="S1793" i="5"/>
  <c r="S1842" i="5"/>
  <c r="AB1940" i="5"/>
  <c r="H1983" i="5"/>
  <c r="R2000" i="5"/>
  <c r="AB2006" i="5"/>
  <c r="X2016" i="5"/>
  <c r="AB2030" i="5"/>
  <c r="AB2059" i="5"/>
  <c r="J2145" i="5"/>
  <c r="R2189" i="5"/>
  <c r="J2201" i="5"/>
  <c r="AB2221" i="5"/>
  <c r="S2231" i="5"/>
  <c r="R2449" i="5"/>
  <c r="S2459" i="5"/>
  <c r="I2465" i="5"/>
  <c r="H1217" i="5"/>
  <c r="R1229" i="5"/>
  <c r="H1241" i="5"/>
  <c r="S1279" i="5"/>
  <c r="S1305" i="5"/>
  <c r="AB1337" i="5"/>
  <c r="AB1345" i="5"/>
  <c r="AB1391" i="5"/>
  <c r="I1418" i="5"/>
  <c r="I1454" i="5"/>
  <c r="X1550"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24" i="5"/>
  <c r="F24" i="5"/>
  <c r="X24" i="5"/>
  <c r="R96" i="5"/>
  <c r="X96" i="5"/>
  <c r="H78" i="5"/>
  <c r="F78" i="5"/>
  <c r="X78" i="5"/>
  <c r="I78" i="5"/>
  <c r="H46" i="5"/>
  <c r="X46" i="5"/>
  <c r="F46" i="5"/>
  <c r="H126" i="5"/>
  <c r="R126" i="5"/>
  <c r="J126" i="5"/>
  <c r="I126" i="5"/>
  <c r="X126" i="5"/>
  <c r="AB894" i="5"/>
  <c r="S894" i="5"/>
  <c r="AB1862" i="5"/>
  <c r="S1862" i="5"/>
  <c r="R53" i="5"/>
  <c r="R73" i="5"/>
  <c r="I89" i="5"/>
  <c r="H122" i="5"/>
  <c r="J122" i="5"/>
  <c r="I122" i="5"/>
  <c r="R188" i="5"/>
  <c r="AB209" i="5"/>
  <c r="R224" i="5"/>
  <c r="F224" i="5"/>
  <c r="X224" i="5"/>
  <c r="F308" i="5"/>
  <c r="F356" i="5"/>
  <c r="R462" i="5"/>
  <c r="F585" i="5"/>
  <c r="I713" i="5"/>
  <c r="J713" i="5"/>
  <c r="S737" i="5"/>
  <c r="R93" i="5"/>
  <c r="H93" i="5"/>
  <c r="AB169" i="5"/>
  <c r="X451" i="5"/>
  <c r="H451" i="5"/>
  <c r="F451" i="5"/>
  <c r="S1496" i="5"/>
  <c r="X25" i="5"/>
  <c r="I58" i="5"/>
  <c r="X62" i="5"/>
  <c r="I125" i="5"/>
  <c r="H125" i="5"/>
  <c r="H146" i="5"/>
  <c r="I146" i="5"/>
  <c r="F146" i="5"/>
  <c r="R236" i="5"/>
  <c r="F236" i="5"/>
  <c r="X236" i="5"/>
  <c r="J261" i="5"/>
  <c r="AB261" i="5"/>
  <c r="AB297" i="5"/>
  <c r="F450" i="5"/>
  <c r="R452" i="5"/>
  <c r="J452" i="5"/>
  <c r="H452" i="5"/>
  <c r="F452" i="5"/>
  <c r="H106" i="5"/>
  <c r="I106" i="5"/>
  <c r="X106" i="5"/>
  <c r="R124" i="5"/>
  <c r="AB1446" i="5"/>
  <c r="S1446" i="5"/>
  <c r="F42" i="5"/>
  <c r="R21" i="5"/>
  <c r="J58" i="5"/>
  <c r="F62" i="5"/>
  <c r="I69" i="5"/>
  <c r="H86" i="5"/>
  <c r="R89" i="5"/>
  <c r="AB113" i="5"/>
  <c r="R122" i="5"/>
  <c r="H166" i="5"/>
  <c r="R166" i="5"/>
  <c r="H186" i="5"/>
  <c r="X186" i="5"/>
  <c r="R186" i="5"/>
  <c r="I186" i="5"/>
  <c r="I274" i="5"/>
  <c r="F274" i="5"/>
  <c r="I360" i="5"/>
  <c r="J360" i="5"/>
  <c r="H360" i="5"/>
  <c r="F360" i="5"/>
  <c r="I478" i="5"/>
  <c r="H478" i="5"/>
  <c r="X478" i="5"/>
  <c r="F573"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X391"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X603" i="5"/>
  <c r="R603" i="5"/>
  <c r="R643" i="5"/>
  <c r="I721" i="5"/>
  <c r="J721" i="5"/>
  <c r="F787" i="5"/>
  <c r="X787" i="5"/>
  <c r="R850" i="5"/>
  <c r="AB850" i="5"/>
  <c r="S915" i="5"/>
  <c r="S978" i="5"/>
  <c r="X981"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X174" i="5"/>
  <c r="I254" i="5"/>
  <c r="X615" i="5"/>
  <c r="R615" i="5"/>
  <c r="S638" i="5"/>
  <c r="S648" i="5"/>
  <c r="R684" i="5"/>
  <c r="H684" i="5"/>
  <c r="S732" i="5"/>
  <c r="F767" i="5"/>
  <c r="X767" i="5"/>
  <c r="F785" i="5"/>
  <c r="X785" i="5"/>
  <c r="AB835" i="5"/>
  <c r="X835" i="5"/>
  <c r="S910" i="5"/>
  <c r="S926" i="5"/>
  <c r="S937" i="5"/>
  <c r="S975" i="5"/>
  <c r="AB1013" i="5"/>
  <c r="S1013" i="5"/>
  <c r="H1074" i="5"/>
  <c r="F1074" i="5"/>
  <c r="F1082" i="5"/>
  <c r="H1082" i="5"/>
  <c r="H173" i="5"/>
  <c r="AB206" i="5"/>
  <c r="AB214" i="5"/>
  <c r="J262" i="5"/>
  <c r="AB281" i="5"/>
  <c r="AB355" i="5"/>
  <c r="AB450" i="5"/>
  <c r="F479" i="5"/>
  <c r="X651" i="5"/>
  <c r="S710" i="5"/>
  <c r="S755" i="5"/>
  <c r="I785" i="5"/>
  <c r="S822" i="5"/>
  <c r="H839" i="5"/>
  <c r="F839" i="5"/>
  <c r="S858" i="5"/>
  <c r="AB868" i="5"/>
  <c r="F868" i="5"/>
  <c r="AB947" i="5"/>
  <c r="S947" i="5"/>
  <c r="X1010" i="5"/>
  <c r="F1010" i="5"/>
  <c r="AB566" i="5"/>
  <c r="X655"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X1030" i="5"/>
  <c r="F1030" i="5"/>
  <c r="S1091" i="5"/>
  <c r="AB1106" i="5"/>
  <c r="S1111" i="5"/>
  <c r="F1168" i="5"/>
  <c r="I1168" i="5"/>
  <c r="AB1324" i="5"/>
  <c r="S1367" i="5"/>
  <c r="AB1704" i="5"/>
  <c r="X1716"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X699" i="5"/>
  <c r="S701" i="5"/>
  <c r="H706" i="5"/>
  <c r="X719" i="5"/>
  <c r="J729" i="5"/>
  <c r="I731" i="5"/>
  <c r="AB740" i="5"/>
  <c r="S753" i="5"/>
  <c r="S773" i="5"/>
  <c r="X806" i="5"/>
  <c r="X812" i="5"/>
  <c r="S834" i="5"/>
  <c r="S840" i="5"/>
  <c r="S861" i="5"/>
  <c r="S863" i="5"/>
  <c r="S872" i="5"/>
  <c r="F888" i="5"/>
  <c r="AB897" i="5"/>
  <c r="S930" i="5"/>
  <c r="S935" i="5"/>
  <c r="AB945" i="5"/>
  <c r="S987" i="5"/>
  <c r="S1073" i="5"/>
  <c r="S1083" i="5"/>
  <c r="S1095" i="5"/>
  <c r="H1101" i="5"/>
  <c r="X1101" i="5"/>
  <c r="H1135" i="5"/>
  <c r="X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X1232" i="5"/>
  <c r="AB1319" i="5"/>
  <c r="H1319" i="5"/>
  <c r="AB1351" i="5"/>
  <c r="R1351" i="5"/>
  <c r="J1368" i="5"/>
  <c r="R1368" i="5"/>
  <c r="H1368" i="5"/>
  <c r="AB1384" i="5"/>
  <c r="R1384" i="5"/>
  <c r="R1505" i="5"/>
  <c r="F1505" i="5"/>
  <c r="AB834" i="5"/>
  <c r="S888" i="5"/>
  <c r="AB985" i="5"/>
  <c r="AB1033" i="5"/>
  <c r="AB1105" i="5"/>
  <c r="H1126" i="5"/>
  <c r="F1126" i="5"/>
  <c r="S1140" i="5"/>
  <c r="H1156" i="5"/>
  <c r="X1156" i="5"/>
  <c r="AB608" i="5"/>
  <c r="AB621" i="5"/>
  <c r="S646" i="5"/>
  <c r="AB661" i="5"/>
  <c r="AB670" i="5"/>
  <c r="S702" i="5"/>
  <c r="AB707" i="5"/>
  <c r="F711" i="5"/>
  <c r="S720" i="5"/>
  <c r="AB731" i="5"/>
  <c r="S733" i="5"/>
  <c r="S736" i="5"/>
  <c r="AB743" i="5"/>
  <c r="AB781" i="5"/>
  <c r="X808" i="5"/>
  <c r="AB832" i="5"/>
  <c r="AB880" i="5"/>
  <c r="AB889" i="5"/>
  <c r="AB898" i="5"/>
  <c r="S903" i="5"/>
  <c r="F939" i="5"/>
  <c r="AB943" i="5"/>
  <c r="X990" i="5"/>
  <c r="AB1037" i="5"/>
  <c r="S1090" i="5"/>
  <c r="X1093"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X1496" i="5"/>
  <c r="J1538" i="5"/>
  <c r="I1538" i="5"/>
  <c r="AB1553" i="5"/>
  <c r="S1627" i="5"/>
  <c r="X1660" i="5"/>
  <c r="F1660" i="5"/>
  <c r="I1888" i="5"/>
  <c r="J1888" i="5"/>
  <c r="S1177" i="5"/>
  <c r="S1387" i="5"/>
  <c r="S1818" i="5"/>
  <c r="F1967" i="5"/>
  <c r="S1018" i="5"/>
  <c r="S1031" i="5"/>
  <c r="S1053" i="5"/>
  <c r="S1062" i="5"/>
  <c r="S1070" i="5"/>
  <c r="S1075" i="5"/>
  <c r="AB1089" i="5"/>
  <c r="S1130" i="5"/>
  <c r="AB1144" i="5"/>
  <c r="R1147" i="5"/>
  <c r="X1160"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X1916" i="5"/>
  <c r="AB1922" i="5"/>
  <c r="S1922" i="5"/>
  <c r="S2025" i="5"/>
  <c r="AB1049" i="5"/>
  <c r="AB1130" i="5"/>
  <c r="AB1193" i="5"/>
  <c r="S1208" i="5"/>
  <c r="X1244"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X1510" i="5"/>
  <c r="AB1538" i="5"/>
  <c r="S1555" i="5"/>
  <c r="AB1560" i="5"/>
  <c r="S1607" i="5"/>
  <c r="AB1632" i="5"/>
  <c r="AB1639" i="5"/>
  <c r="AB1679" i="5"/>
  <c r="X1679" i="5"/>
  <c r="S1781" i="5"/>
  <c r="AB1850" i="5"/>
  <c r="R1956" i="5"/>
  <c r="X1956" i="5"/>
  <c r="I1956" i="5"/>
  <c r="J1956" i="5"/>
  <c r="AB1959" i="5"/>
  <c r="I2036" i="5"/>
  <c r="R2036" i="5"/>
  <c r="H2036" i="5"/>
  <c r="F2036" i="5"/>
  <c r="X2036" i="5"/>
  <c r="J2036" i="5"/>
  <c r="S2205" i="5"/>
  <c r="AB2235" i="5"/>
  <c r="S2235" i="5"/>
  <c r="AB1208" i="5"/>
  <c r="S1276" i="5"/>
  <c r="J1523" i="5"/>
  <c r="R1523" i="5"/>
  <c r="X1636" i="5"/>
  <c r="F1636" i="5"/>
  <c r="S1659" i="5"/>
  <c r="X1676"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X1498"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X2008" i="5"/>
  <c r="F2052" i="5"/>
  <c r="X2064" i="5"/>
  <c r="R2064" i="5"/>
  <c r="J2064" i="5"/>
  <c r="H2064" i="5"/>
  <c r="F2183" i="5"/>
  <c r="F2256" i="5"/>
  <c r="X2349" i="5"/>
  <c r="J2349" i="5"/>
  <c r="F2349" i="5"/>
  <c r="AB1659" i="5"/>
  <c r="X1695" i="5"/>
  <c r="AB1745" i="5"/>
  <c r="AB1818" i="5"/>
  <c r="I2020" i="5"/>
  <c r="R2020" i="5"/>
  <c r="S2251" i="5"/>
  <c r="AB2251" i="5"/>
  <c r="S2341" i="5"/>
  <c r="S2378" i="5"/>
  <c r="AB2378" i="5"/>
  <c r="AB2400" i="5"/>
  <c r="AB1550" i="5"/>
  <c r="AB1552" i="5"/>
  <c r="AB1601" i="5"/>
  <c r="AB1635" i="5"/>
  <c r="AB1636" i="5"/>
  <c r="AB1676" i="5"/>
  <c r="AB1870" i="5"/>
  <c r="S1873" i="5"/>
  <c r="X1876" i="5"/>
  <c r="AB1879" i="5"/>
  <c r="S1902" i="5"/>
  <c r="X1912" i="5"/>
  <c r="AB1935" i="5"/>
  <c r="X1952" i="5"/>
  <c r="S2009" i="5"/>
  <c r="AB2047" i="5"/>
  <c r="X2184" i="5"/>
  <c r="F2184" i="5"/>
  <c r="I2184" i="5"/>
  <c r="H2184" i="5"/>
  <c r="S2351" i="5"/>
  <c r="R2452" i="5"/>
  <c r="X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X2323" i="5"/>
  <c r="R2339" i="5"/>
  <c r="F2339" i="5"/>
  <c r="R2372" i="5"/>
  <c r="J2372" i="5"/>
  <c r="I2372" i="5"/>
  <c r="X2372" i="5"/>
  <c r="AB1830" i="5"/>
  <c r="S1833" i="5"/>
  <c r="AB1863" i="5"/>
  <c r="R1889" i="5"/>
  <c r="S2017" i="5"/>
  <c r="S2030" i="5"/>
  <c r="S2034" i="5"/>
  <c r="I2244" i="5"/>
  <c r="R2244" i="5"/>
  <c r="J2244" i="5"/>
  <c r="H2244" i="5"/>
  <c r="F2244" i="5"/>
  <c r="X2244" i="5"/>
  <c r="I2272" i="5"/>
  <c r="H2272" i="5"/>
  <c r="F2355" i="5"/>
  <c r="R2355" i="5"/>
  <c r="X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X2435" i="5"/>
  <c r="AB2438" i="5"/>
  <c r="S2078" i="5"/>
  <c r="S2099" i="5"/>
  <c r="S2171" i="5"/>
  <c r="I2193" i="5"/>
  <c r="S2219" i="5"/>
  <c r="S2221" i="5"/>
  <c r="S2249" i="5"/>
  <c r="I2281" i="5"/>
  <c r="S2307" i="5"/>
  <c r="S2320" i="5"/>
  <c r="S2333" i="5"/>
  <c r="S2391" i="5"/>
  <c r="S2406" i="5"/>
  <c r="S2411" i="5"/>
  <c r="S2431" i="5"/>
  <c r="J2456" i="5"/>
  <c r="S2463" i="5"/>
  <c r="AB1946" i="5"/>
  <c r="AB1958" i="5"/>
  <c r="AB1967" i="5"/>
  <c r="AB1975" i="5"/>
  <c r="X2000"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X60" i="5"/>
  <c r="R72" i="5"/>
  <c r="X72" i="5"/>
  <c r="I72" i="5"/>
  <c r="F108" i="5"/>
  <c r="R108" i="5"/>
  <c r="R132" i="5"/>
  <c r="F132" i="5"/>
  <c r="F168" i="5"/>
  <c r="R168" i="5"/>
  <c r="X168" i="5"/>
  <c r="H194" i="5"/>
  <c r="F194" i="5"/>
  <c r="X194" i="5"/>
  <c r="R194" i="5"/>
  <c r="I194" i="5"/>
  <c r="J194" i="5"/>
  <c r="H66" i="5"/>
  <c r="R66" i="5"/>
  <c r="J66" i="5"/>
  <c r="X66" i="5"/>
  <c r="I66" i="5"/>
  <c r="F66" i="5"/>
  <c r="H18" i="5"/>
  <c r="R18" i="5"/>
  <c r="X18" i="5"/>
  <c r="H34" i="5"/>
  <c r="X34" i="5"/>
  <c r="R34" i="5"/>
  <c r="J34" i="5"/>
  <c r="I34" i="5"/>
  <c r="F34" i="5"/>
  <c r="H138" i="5"/>
  <c r="R138" i="5"/>
  <c r="J138" i="5"/>
  <c r="I138" i="5"/>
  <c r="X138" i="5"/>
  <c r="F138" i="5"/>
  <c r="X192" i="5"/>
  <c r="F192" i="5"/>
  <c r="H226" i="5"/>
  <c r="X226" i="5"/>
  <c r="R226" i="5"/>
  <c r="F226" i="5"/>
  <c r="J226" i="5"/>
  <c r="I226" i="5"/>
  <c r="R40" i="5"/>
  <c r="X40" i="5"/>
  <c r="I40" i="5"/>
  <c r="H142" i="5"/>
  <c r="R142" i="5"/>
  <c r="J142" i="5"/>
  <c r="F142" i="5"/>
  <c r="I142" i="5"/>
  <c r="X142" i="5"/>
  <c r="F176" i="5"/>
  <c r="X176" i="5"/>
  <c r="R176" i="5"/>
  <c r="H182" i="5"/>
  <c r="F182" i="5"/>
  <c r="X182" i="5"/>
  <c r="I182" i="5"/>
  <c r="R182" i="5"/>
  <c r="J182" i="5"/>
  <c r="R240" i="5"/>
  <c r="F240" i="5"/>
  <c r="H246" i="5"/>
  <c r="I246" i="5"/>
  <c r="X246" i="5"/>
  <c r="F246" i="5"/>
  <c r="R246" i="5"/>
  <c r="J246" i="5"/>
  <c r="H258" i="5"/>
  <c r="X258" i="5"/>
  <c r="R258" i="5"/>
  <c r="J258" i="5"/>
  <c r="I258" i="5"/>
  <c r="F258" i="5"/>
  <c r="F172" i="5"/>
  <c r="R172" i="5"/>
  <c r="R92" i="5"/>
  <c r="I92" i="5"/>
  <c r="X92" i="5"/>
  <c r="H98" i="5"/>
  <c r="R98" i="5"/>
  <c r="J98" i="5"/>
  <c r="X98" i="5"/>
  <c r="I98" i="5"/>
  <c r="F98" i="5"/>
  <c r="H134" i="5"/>
  <c r="F134" i="5"/>
  <c r="R134" i="5"/>
  <c r="J134" i="5"/>
  <c r="I134" i="5"/>
  <c r="X134" i="5"/>
  <c r="H158" i="5"/>
  <c r="X158" i="5"/>
  <c r="R158" i="5"/>
  <c r="J158" i="5"/>
  <c r="I158" i="5"/>
  <c r="F158" i="5"/>
  <c r="I372" i="5"/>
  <c r="R372" i="5"/>
  <c r="J372" i="5"/>
  <c r="H372" i="5"/>
  <c r="F372" i="5"/>
  <c r="H26" i="5"/>
  <c r="X26" i="5"/>
  <c r="R26" i="5"/>
  <c r="J26" i="5"/>
  <c r="H82" i="5"/>
  <c r="R82" i="5"/>
  <c r="J82" i="5"/>
  <c r="I82" i="5"/>
  <c r="F82" i="5"/>
  <c r="X82" i="5"/>
  <c r="H50" i="5"/>
  <c r="R50" i="5"/>
  <c r="J50" i="5"/>
  <c r="X50" i="5"/>
  <c r="I50" i="5"/>
  <c r="F50" i="5"/>
  <c r="R76" i="5"/>
  <c r="I76" i="5"/>
  <c r="X76" i="5"/>
  <c r="R88" i="5"/>
  <c r="X88" i="5"/>
  <c r="I88" i="5"/>
  <c r="X128" i="5"/>
  <c r="F128" i="5"/>
  <c r="H198" i="5"/>
  <c r="R198" i="5"/>
  <c r="J198" i="5"/>
  <c r="I198" i="5"/>
  <c r="F198" i="5"/>
  <c r="X198" i="5"/>
  <c r="H130" i="5"/>
  <c r="F130" i="5"/>
  <c r="X130" i="5"/>
  <c r="I130" i="5"/>
  <c r="R130" i="5"/>
  <c r="J130" i="5"/>
  <c r="H20" i="5"/>
  <c r="R56" i="5"/>
  <c r="X56" i="5"/>
  <c r="I56" i="5"/>
  <c r="F104" i="5"/>
  <c r="R104" i="5"/>
  <c r="X104" i="5"/>
  <c r="H118" i="5"/>
  <c r="F118" i="5"/>
  <c r="I118" i="5"/>
  <c r="X118" i="5"/>
  <c r="R118" i="5"/>
  <c r="J118" i="5"/>
  <c r="R196" i="5"/>
  <c r="F196" i="5"/>
  <c r="H222" i="5"/>
  <c r="R222" i="5"/>
  <c r="J222" i="5"/>
  <c r="F222" i="5"/>
  <c r="I222" i="5"/>
  <c r="X222" i="5"/>
  <c r="R228" i="5"/>
  <c r="F228" i="5"/>
  <c r="X228" i="5"/>
  <c r="R336" i="5"/>
  <c r="J336" i="5"/>
  <c r="H336" i="5"/>
  <c r="F336" i="5"/>
  <c r="X336" i="5"/>
  <c r="H30" i="5"/>
  <c r="J30" i="5"/>
  <c r="X30" i="5"/>
  <c r="I30" i="5"/>
  <c r="F30" i="5"/>
  <c r="F112" i="5"/>
  <c r="X112" i="5"/>
  <c r="R112" i="5"/>
  <c r="H154" i="5"/>
  <c r="R154" i="5"/>
  <c r="J154" i="5"/>
  <c r="I154" i="5"/>
  <c r="X154" i="5"/>
  <c r="F154" i="5"/>
  <c r="H202" i="5"/>
  <c r="R202" i="5"/>
  <c r="J202" i="5"/>
  <c r="I202" i="5"/>
  <c r="X202" i="5"/>
  <c r="F202" i="5"/>
  <c r="R248" i="5"/>
  <c r="F248" i="5"/>
  <c r="J28" i="5"/>
  <c r="I36" i="5"/>
  <c r="R38" i="5"/>
  <c r="I52" i="5"/>
  <c r="R54" i="5"/>
  <c r="I68" i="5"/>
  <c r="I84"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1" i="5"/>
  <c r="H45" i="5"/>
  <c r="H61" i="5"/>
  <c r="X44" i="5"/>
  <c r="J46" i="5"/>
  <c r="X54" i="5"/>
  <c r="I61" i="5"/>
  <c r="J62" i="5"/>
  <c r="I77" i="5"/>
  <c r="J78" i="5"/>
  <c r="I93" i="5"/>
  <c r="J94" i="5"/>
  <c r="AB117" i="5"/>
  <c r="AB129" i="5"/>
  <c r="H141" i="5"/>
  <c r="J146"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R57" i="5"/>
  <c r="X22" i="5"/>
  <c r="J24" i="5"/>
  <c r="AB25" i="5"/>
  <c r="X38" i="5"/>
  <c r="I45" i="5"/>
  <c r="AB21" i="5"/>
  <c r="F22" i="5"/>
  <c r="I23" i="5"/>
  <c r="R24" i="5"/>
  <c r="H33" i="5"/>
  <c r="F38" i="5"/>
  <c r="I44" i="5"/>
  <c r="R46" i="5"/>
  <c r="H49" i="5"/>
  <c r="F54" i="5"/>
  <c r="R62" i="5"/>
  <c r="H65" i="5"/>
  <c r="R78" i="5"/>
  <c r="H81" i="5"/>
  <c r="R94" i="5"/>
  <c r="H97" i="5"/>
  <c r="AB107" i="5"/>
  <c r="X110" i="5"/>
  <c r="AB123" i="5"/>
  <c r="AB127" i="5"/>
  <c r="X136" i="5"/>
  <c r="AB145" i="5"/>
  <c r="R146" i="5"/>
  <c r="X165"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I97"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2" i="5"/>
  <c r="I33" i="5"/>
  <c r="X48" i="5"/>
  <c r="I49" i="5"/>
  <c r="X64" i="5"/>
  <c r="I65" i="5"/>
  <c r="X80" i="5"/>
  <c r="I81" i="5"/>
  <c r="I22" i="5"/>
  <c r="I32" i="5"/>
  <c r="I38" i="5"/>
  <c r="I48" i="5"/>
  <c r="I54" i="5"/>
  <c r="F58" i="5"/>
  <c r="I64" i="5"/>
  <c r="F74" i="5"/>
  <c r="I80" i="5"/>
  <c r="I96" i="5"/>
  <c r="F100" i="5"/>
  <c r="F106" i="5"/>
  <c r="X109"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J22" i="5"/>
  <c r="AB31" i="5"/>
  <c r="J38" i="5"/>
  <c r="X52" i="5"/>
  <c r="J54" i="5"/>
  <c r="X68" i="5"/>
  <c r="X8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S654" i="5"/>
  <c r="I665" i="5"/>
  <c r="R665" i="5"/>
  <c r="J665" i="5"/>
  <c r="F665" i="5"/>
  <c r="X665" i="5"/>
  <c r="S703" i="5"/>
  <c r="AB703" i="5"/>
  <c r="I733" i="5"/>
  <c r="J733" i="5"/>
  <c r="F733" i="5"/>
  <c r="X733" i="5"/>
  <c r="AB751" i="5"/>
  <c r="R751" i="5"/>
  <c r="AB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S883"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S697" i="5"/>
  <c r="S715" i="5"/>
  <c r="AB715" i="5"/>
  <c r="F735" i="5"/>
  <c r="J735" i="5"/>
  <c r="I735" i="5"/>
  <c r="X735" i="5"/>
  <c r="S745" i="5"/>
  <c r="R775" i="5"/>
  <c r="I775" i="5"/>
  <c r="F775" i="5"/>
  <c r="X775" i="5"/>
  <c r="H789" i="5"/>
  <c r="X789" i="5"/>
  <c r="J789" i="5"/>
  <c r="I789" i="5"/>
  <c r="F789" i="5"/>
  <c r="R932" i="5"/>
  <c r="J932" i="5"/>
  <c r="F932" i="5"/>
  <c r="AB954" i="5"/>
  <c r="S954"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S618" i="5"/>
  <c r="X623" i="5"/>
  <c r="F623" i="5"/>
  <c r="R623" i="5"/>
  <c r="J623" i="5"/>
  <c r="R691" i="5"/>
  <c r="J691" i="5"/>
  <c r="I691" i="5"/>
  <c r="X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AB806" i="5"/>
  <c r="AB838" i="5"/>
  <c r="S838" i="5"/>
  <c r="AB842" i="5"/>
  <c r="S853" i="5"/>
  <c r="H861" i="5"/>
  <c r="J861" i="5"/>
  <c r="X861" i="5"/>
  <c r="S869" i="5"/>
  <c r="AB890" i="5"/>
  <c r="J890" i="5"/>
  <c r="S899" i="5"/>
  <c r="R912" i="5"/>
  <c r="F912" i="5"/>
  <c r="J938" i="5"/>
  <c r="H938" i="5"/>
  <c r="J947" i="5"/>
  <c r="H947" i="5"/>
  <c r="J970" i="5"/>
  <c r="S982" i="5"/>
  <c r="S1022" i="5"/>
  <c r="H1037" i="5"/>
  <c r="F1037" i="5"/>
  <c r="X1037" i="5"/>
  <c r="X1042" i="5"/>
  <c r="J1042" i="5"/>
  <c r="H1042" i="5"/>
  <c r="F1042" i="5"/>
  <c r="AB1045" i="5"/>
  <c r="S1045" i="5"/>
  <c r="H1053" i="5"/>
  <c r="F1053" i="5"/>
  <c r="X1053" i="5"/>
  <c r="H1077" i="5"/>
  <c r="X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X777" i="5"/>
  <c r="H823" i="5"/>
  <c r="X823" i="5"/>
  <c r="S827" i="5"/>
  <c r="AB827" i="5"/>
  <c r="F834" i="5"/>
  <c r="AB851" i="5"/>
  <c r="I851" i="5"/>
  <c r="H864" i="5"/>
  <c r="F864" i="5"/>
  <c r="S867" i="5"/>
  <c r="AB884" i="5"/>
  <c r="S929" i="5"/>
  <c r="J933" i="5"/>
  <c r="X933" i="5"/>
  <c r="S942" i="5"/>
  <c r="S950" i="5"/>
  <c r="S957" i="5"/>
  <c r="F977" i="5"/>
  <c r="H977" i="5"/>
  <c r="F989" i="5"/>
  <c r="X989" i="5"/>
  <c r="R1008" i="5"/>
  <c r="F1008" i="5"/>
  <c r="S1026" i="5"/>
  <c r="X1033" i="5"/>
  <c r="H1033" i="5"/>
  <c r="F1033" i="5"/>
  <c r="H1045" i="5"/>
  <c r="X1045" i="5"/>
  <c r="X1090" i="5"/>
  <c r="H1090" i="5"/>
  <c r="J1090" i="5"/>
  <c r="F1090" i="5"/>
  <c r="H1117" i="5"/>
  <c r="F1117" i="5"/>
  <c r="R1131" i="5"/>
  <c r="X1131" i="5"/>
  <c r="J1184" i="5"/>
  <c r="X1184" i="5"/>
  <c r="AB678" i="5"/>
  <c r="S769" i="5"/>
  <c r="H781" i="5"/>
  <c r="I781" i="5"/>
  <c r="F781" i="5"/>
  <c r="R783" i="5"/>
  <c r="F783" i="5"/>
  <c r="S789" i="5"/>
  <c r="H801" i="5"/>
  <c r="J801" i="5"/>
  <c r="R803" i="5"/>
  <c r="X803" i="5"/>
  <c r="I811" i="5"/>
  <c r="X811" i="5"/>
  <c r="R811" i="5"/>
  <c r="S814" i="5"/>
  <c r="S836" i="5"/>
  <c r="S839" i="5"/>
  <c r="AB839" i="5"/>
  <c r="H877" i="5"/>
  <c r="F877" i="5"/>
  <c r="X877" i="5"/>
  <c r="R884" i="5"/>
  <c r="J884" i="5"/>
  <c r="F884" i="5"/>
  <c r="AB934" i="5"/>
  <c r="S934" i="5"/>
  <c r="R952" i="5"/>
  <c r="F952" i="5"/>
  <c r="S1003" i="5"/>
  <c r="AB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X1046" i="5"/>
  <c r="J1046" i="5"/>
  <c r="H1046" i="5"/>
  <c r="X1049" i="5"/>
  <c r="H1049" i="5"/>
  <c r="F1049" i="5"/>
  <c r="X1062" i="5"/>
  <c r="H1062" i="5"/>
  <c r="J1062" i="5"/>
  <c r="F1062" i="5"/>
  <c r="S1086" i="5"/>
  <c r="AB1086" i="5"/>
  <c r="S1107" i="5"/>
  <c r="X1129" i="5"/>
  <c r="H1129" i="5"/>
  <c r="F1129" i="5"/>
  <c r="R1146" i="5"/>
  <c r="H1146" i="5"/>
  <c r="J1146" i="5"/>
  <c r="F1146" i="5"/>
  <c r="X1146" i="5"/>
  <c r="AB451" i="5"/>
  <c r="F615" i="5"/>
  <c r="AB624" i="5"/>
  <c r="AB636" i="5"/>
  <c r="AB652" i="5"/>
  <c r="AB656" i="5"/>
  <c r="S662" i="5"/>
  <c r="I675" i="5"/>
  <c r="S694" i="5"/>
  <c r="H699" i="5"/>
  <c r="AB708" i="5"/>
  <c r="J709" i="5"/>
  <c r="AB716" i="5"/>
  <c r="H717" i="5"/>
  <c r="F745" i="5"/>
  <c r="I747" i="5"/>
  <c r="X755" i="5"/>
  <c r="F757" i="5"/>
  <c r="S771" i="5"/>
  <c r="AB773" i="5"/>
  <c r="R773" i="5"/>
  <c r="R782" i="5"/>
  <c r="H785" i="5"/>
  <c r="J785" i="5"/>
  <c r="R791" i="5"/>
  <c r="F791" i="5"/>
  <c r="X791" i="5"/>
  <c r="AB797" i="5"/>
  <c r="S808" i="5"/>
  <c r="H811" i="5"/>
  <c r="AB823" i="5"/>
  <c r="S842" i="5"/>
  <c r="S850"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X799" i="5"/>
  <c r="J811" i="5"/>
  <c r="F829" i="5"/>
  <c r="F831" i="5"/>
  <c r="AB833" i="5"/>
  <c r="S833" i="5"/>
  <c r="AB845" i="5"/>
  <c r="F861" i="5"/>
  <c r="AB865" i="5"/>
  <c r="S871" i="5"/>
  <c r="R880" i="5"/>
  <c r="F880" i="5"/>
  <c r="AB882" i="5"/>
  <c r="X882" i="5"/>
  <c r="S901" i="5"/>
  <c r="F909" i="5"/>
  <c r="J916" i="5"/>
  <c r="X937" i="5"/>
  <c r="X994" i="5"/>
  <c r="J994" i="5"/>
  <c r="H994" i="5"/>
  <c r="F994" i="5"/>
  <c r="X998" i="5"/>
  <c r="J998" i="5"/>
  <c r="H998" i="5"/>
  <c r="F998" i="5"/>
  <c r="AB1001" i="5"/>
  <c r="S1001" i="5"/>
  <c r="S1099" i="5"/>
  <c r="S1168" i="5"/>
  <c r="AB1168" i="5"/>
  <c r="AB605" i="5"/>
  <c r="J615" i="5"/>
  <c r="F629" i="5"/>
  <c r="F651" i="5"/>
  <c r="F667" i="5"/>
  <c r="AB669" i="5"/>
  <c r="X673" i="5"/>
  <c r="H687" i="5"/>
  <c r="S696" i="5"/>
  <c r="J699" i="5"/>
  <c r="H737" i="5"/>
  <c r="I739" i="5"/>
  <c r="J757" i="5"/>
  <c r="R767" i="5"/>
  <c r="I767" i="5"/>
  <c r="F771" i="5"/>
  <c r="R787" i="5"/>
  <c r="I787" i="5"/>
  <c r="J797" i="5"/>
  <c r="I799" i="5"/>
  <c r="X801" i="5"/>
  <c r="S803" i="5"/>
  <c r="AB811" i="5"/>
  <c r="J819" i="5"/>
  <c r="F819" i="5"/>
  <c r="X819" i="5"/>
  <c r="H824" i="5"/>
  <c r="J824" i="5"/>
  <c r="AB828" i="5"/>
  <c r="J831" i="5"/>
  <c r="J847" i="5"/>
  <c r="H847" i="5"/>
  <c r="S886" i="5"/>
  <c r="H925" i="5"/>
  <c r="J925" i="5"/>
  <c r="F925" i="5"/>
  <c r="X930"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X1159" i="5"/>
  <c r="J1165" i="5"/>
  <c r="S1171" i="5"/>
  <c r="S1172" i="5"/>
  <c r="S1179" i="5"/>
  <c r="S1180" i="5"/>
  <c r="S1184" i="5"/>
  <c r="S1188" i="5"/>
  <c r="AB1201" i="5"/>
  <c r="S1201" i="5"/>
  <c r="S1204" i="5"/>
  <c r="AB1204" i="5"/>
  <c r="X1208" i="5"/>
  <c r="AB1212" i="5"/>
  <c r="R1228" i="5"/>
  <c r="H1228" i="5"/>
  <c r="F1228" i="5"/>
  <c r="X1228" i="5"/>
  <c r="J1228"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AB1122" i="5"/>
  <c r="X1125" i="5"/>
  <c r="S1164" i="5"/>
  <c r="R1165" i="5"/>
  <c r="AB1171" i="5"/>
  <c r="R1177" i="5"/>
  <c r="I1177" i="5"/>
  <c r="R1204" i="5"/>
  <c r="J1204" i="5"/>
  <c r="I1204" i="5"/>
  <c r="X1204" i="5"/>
  <c r="H1235" i="5"/>
  <c r="X1235" i="5"/>
  <c r="AB849" i="5"/>
  <c r="AB938" i="5"/>
  <c r="H953" i="5"/>
  <c r="AB1014" i="5"/>
  <c r="AB1034" i="5"/>
  <c r="AB1054" i="5"/>
  <c r="AB1065" i="5"/>
  <c r="AB1082" i="5"/>
  <c r="R1094" i="5"/>
  <c r="F1098" i="5"/>
  <c r="X1102" i="5"/>
  <c r="J1102" i="5"/>
  <c r="S1123" i="5"/>
  <c r="AB1129" i="5"/>
  <c r="I1135" i="5"/>
  <c r="J1135" i="5"/>
  <c r="X1153" i="5"/>
  <c r="F1153" i="5"/>
  <c r="J1153" i="5"/>
  <c r="AB1180" i="5"/>
  <c r="AB1188" i="5"/>
  <c r="S1200" i="5"/>
  <c r="AB1200" i="5"/>
  <c r="R1212" i="5"/>
  <c r="H1212" i="5"/>
  <c r="F1212" i="5"/>
  <c r="X1212" i="5"/>
  <c r="J1212" i="5"/>
  <c r="S1220" i="5"/>
  <c r="AB1220" i="5"/>
  <c r="X1223" i="5"/>
  <c r="J1256" i="5"/>
  <c r="I1256" i="5"/>
  <c r="F1256" i="5"/>
  <c r="H1259" i="5"/>
  <c r="AB1259" i="5"/>
  <c r="AB1486" i="5"/>
  <c r="S1486" i="5"/>
  <c r="S1520" i="5"/>
  <c r="S1827" i="5"/>
  <c r="AB1836" i="5"/>
  <c r="S1836" i="5"/>
  <c r="F956" i="5"/>
  <c r="AB974" i="5"/>
  <c r="AB990" i="5"/>
  <c r="AB105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S1094" i="5"/>
  <c r="S1105" i="5"/>
  <c r="X1118" i="5"/>
  <c r="J1118" i="5"/>
  <c r="S1129" i="5"/>
  <c r="S1150" i="5"/>
  <c r="I1151" i="5"/>
  <c r="X1151" i="5"/>
  <c r="I1153" i="5"/>
  <c r="R1168" i="5"/>
  <c r="X1168" i="5"/>
  <c r="F1172" i="5"/>
  <c r="S1176" i="5"/>
  <c r="AB1183" i="5"/>
  <c r="S1196" i="5"/>
  <c r="J1248" i="5"/>
  <c r="X1248" i="5"/>
  <c r="J1260" i="5"/>
  <c r="I1260" i="5"/>
  <c r="F1260" i="5"/>
  <c r="AB1263" i="5"/>
  <c r="S1263" i="5"/>
  <c r="F1463" i="5"/>
  <c r="X1065" i="5"/>
  <c r="F1065" i="5"/>
  <c r="X1098" i="5"/>
  <c r="H1098" i="5"/>
  <c r="H1172" i="5"/>
  <c r="AB1184" i="5"/>
  <c r="H1188" i="5"/>
  <c r="F1188" i="5"/>
  <c r="R1196" i="5"/>
  <c r="H1196" i="5"/>
  <c r="F1196" i="5"/>
  <c r="X1196" i="5"/>
  <c r="I1203" i="5"/>
  <c r="AB1203" i="5"/>
  <c r="S1228" i="5"/>
  <c r="AB1228" i="5"/>
  <c r="H1288" i="5"/>
  <c r="AB1442" i="5"/>
  <c r="S1442" i="5"/>
  <c r="R1224" i="5"/>
  <c r="I1224" i="5"/>
  <c r="AB1295" i="5"/>
  <c r="S1295" i="5"/>
  <c r="AB1327" i="5"/>
  <c r="S1327" i="5"/>
  <c r="R1348" i="5"/>
  <c r="J1348" i="5"/>
  <c r="H1348" i="5"/>
  <c r="S1353" i="5"/>
  <c r="R1356" i="5"/>
  <c r="J1356" i="5"/>
  <c r="F1448" i="5"/>
  <c r="X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X1335" i="5"/>
  <c r="F1338" i="5"/>
  <c r="AB1355" i="5"/>
  <c r="S1355" i="5"/>
  <c r="F1396" i="5"/>
  <c r="AB1449" i="5"/>
  <c r="X1464" i="5"/>
  <c r="S1540" i="5"/>
  <c r="X1545" i="5"/>
  <c r="J1545" i="5"/>
  <c r="H1545" i="5"/>
  <c r="I1545" i="5"/>
  <c r="F1545" i="5"/>
  <c r="S1675" i="5"/>
  <c r="S1206" i="5"/>
  <c r="S1219" i="5"/>
  <c r="AB1255" i="5"/>
  <c r="AB1268" i="5"/>
  <c r="S1270" i="5"/>
  <c r="S1278" i="5"/>
  <c r="AB1284" i="5"/>
  <c r="F1355" i="5"/>
  <c r="X1355" i="5"/>
  <c r="AB1380" i="5"/>
  <c r="S1383" i="5"/>
  <c r="AB1466" i="5"/>
  <c r="X1728" i="5"/>
  <c r="H1728" i="5"/>
  <c r="F1728" i="5"/>
  <c r="I1728" i="5"/>
  <c r="AB1296" i="5"/>
  <c r="S1316" i="5"/>
  <c r="AB1323" i="5"/>
  <c r="AB1328" i="5"/>
  <c r="AB1341" i="5"/>
  <c r="AB1409" i="5"/>
  <c r="AB1425" i="5"/>
  <c r="AB1433" i="5"/>
  <c r="J1450" i="5"/>
  <c r="AB1465" i="5"/>
  <c r="AB1564" i="5"/>
  <c r="S1579" i="5"/>
  <c r="AB1620" i="5"/>
  <c r="S1726" i="5"/>
  <c r="I1731" i="5"/>
  <c r="F1731" i="5"/>
  <c r="X1731" i="5"/>
  <c r="H1734" i="5"/>
  <c r="X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X1437" i="5"/>
  <c r="AB1448" i="5"/>
  <c r="H1505" i="5"/>
  <c r="AB1506" i="5"/>
  <c r="AB1514" i="5"/>
  <c r="AB1524" i="5"/>
  <c r="S1524" i="5"/>
  <c r="AB1556" i="5"/>
  <c r="AB1576" i="5"/>
  <c r="I1576" i="5"/>
  <c r="J1644" i="5"/>
  <c r="S1691" i="5"/>
  <c r="AB1723" i="5"/>
  <c r="F1723" i="5"/>
  <c r="AB1732" i="5"/>
  <c r="S1732" i="5"/>
  <c r="S1861" i="5"/>
  <c r="I1872" i="5"/>
  <c r="J1872" i="5"/>
  <c r="X1872" i="5"/>
  <c r="R1872" i="5"/>
  <c r="R1944" i="5"/>
  <c r="J1944" i="5"/>
  <c r="I1944" i="5"/>
  <c r="H1944" i="5"/>
  <c r="F1944" i="5"/>
  <c r="X1944" i="5"/>
  <c r="I1955" i="5"/>
  <c r="H1955" i="5"/>
  <c r="F1955" i="5"/>
  <c r="AB1450" i="5"/>
  <c r="J1514" i="5"/>
  <c r="X1514" i="5"/>
  <c r="AB1596" i="5"/>
  <c r="S1611" i="5"/>
  <c r="AB1631" i="5"/>
  <c r="S1654" i="5"/>
  <c r="S1686" i="5"/>
  <c r="X1720" i="5"/>
  <c r="I1720" i="5"/>
  <c r="H1720" i="5"/>
  <c r="F1720" i="5"/>
  <c r="F1727" i="5"/>
  <c r="AB1781" i="5"/>
  <c r="AB1800" i="5"/>
  <c r="F1800" i="5"/>
  <c r="AB1812" i="5"/>
  <c r="F1938" i="5"/>
  <c r="X1938" i="5"/>
  <c r="H1303" i="5"/>
  <c r="S1338" i="5"/>
  <c r="AB1359" i="5"/>
  <c r="F1370" i="5"/>
  <c r="F1379" i="5"/>
  <c r="F1449" i="5"/>
  <c r="X1450" i="5"/>
  <c r="I1467" i="5"/>
  <c r="AB1480" i="5"/>
  <c r="S1480" i="5"/>
  <c r="H1490" i="5"/>
  <c r="S1498" i="5"/>
  <c r="H1507" i="5"/>
  <c r="S1522" i="5"/>
  <c r="I1524" i="5"/>
  <c r="AB1528" i="5"/>
  <c r="S1528" i="5"/>
  <c r="AB1568" i="5"/>
  <c r="X1624" i="5"/>
  <c r="H1624" i="5"/>
  <c r="X1628" i="5"/>
  <c r="I1628" i="5"/>
  <c r="H1628" i="5"/>
  <c r="F1628" i="5"/>
  <c r="AB1638" i="5"/>
  <c r="S1638" i="5"/>
  <c r="S1651" i="5"/>
  <c r="AB1668" i="5"/>
  <c r="X1688" i="5"/>
  <c r="H1688" i="5"/>
  <c r="F1688" i="5"/>
  <c r="AB1712" i="5"/>
  <c r="AB1739" i="5"/>
  <c r="S1739" i="5"/>
  <c r="H1769" i="5"/>
  <c r="AB1769" i="5"/>
  <c r="S1804" i="5"/>
  <c r="AB1804" i="5"/>
  <c r="F1812" i="5"/>
  <c r="X1812" i="5"/>
  <c r="X1839"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X1815" i="5"/>
  <c r="J1815" i="5"/>
  <c r="R1892" i="5"/>
  <c r="F1892" i="5"/>
  <c r="X1892" i="5"/>
  <c r="J1892" i="5"/>
  <c r="I1892" i="5"/>
  <c r="AB1231" i="5"/>
  <c r="AB1247" i="5"/>
  <c r="S1266" i="5"/>
  <c r="S1285" i="5"/>
  <c r="S1298" i="5"/>
  <c r="S1317" i="5"/>
  <c r="S1319" i="5"/>
  <c r="S1330" i="5"/>
  <c r="AB1335" i="5"/>
  <c r="S1357" i="5"/>
  <c r="S1379" i="5"/>
  <c r="AB1388" i="5"/>
  <c r="S1422" i="5"/>
  <c r="S1424" i="5"/>
  <c r="S1432" i="5"/>
  <c r="X1446" i="5"/>
  <c r="S1448" i="5"/>
  <c r="H1450" i="5"/>
  <c r="I1451" i="5"/>
  <c r="X1453" i="5"/>
  <c r="S1458" i="5"/>
  <c r="S1460" i="5"/>
  <c r="AB1482" i="5"/>
  <c r="AB1494" i="5"/>
  <c r="AB1504" i="5"/>
  <c r="AB1508" i="5"/>
  <c r="S1508" i="5"/>
  <c r="R1521" i="5"/>
  <c r="R1533" i="5"/>
  <c r="F1533" i="5"/>
  <c r="AB1537" i="5"/>
  <c r="AB1585" i="5"/>
  <c r="S1603" i="5"/>
  <c r="AB1627" i="5"/>
  <c r="H1632" i="5"/>
  <c r="S1646" i="5"/>
  <c r="X1648" i="5"/>
  <c r="I1648" i="5"/>
  <c r="H1648" i="5"/>
  <c r="F1648" i="5"/>
  <c r="AB1683" i="5"/>
  <c r="F1683" i="5"/>
  <c r="AB1707" i="5"/>
  <c r="X1707" i="5"/>
  <c r="AB1798" i="5"/>
  <c r="S1798" i="5"/>
  <c r="I1842" i="5"/>
  <c r="H1842" i="5"/>
  <c r="R1907" i="5"/>
  <c r="I1907" i="5"/>
  <c r="R1915" i="5"/>
  <c r="I1915" i="5"/>
  <c r="F1276" i="5"/>
  <c r="S1281" i="5"/>
  <c r="F1308" i="5"/>
  <c r="S1313" i="5"/>
  <c r="AB1360" i="5"/>
  <c r="AB1424" i="5"/>
  <c r="AB1432" i="5"/>
  <c r="H1454" i="5"/>
  <c r="AB1464" i="5"/>
  <c r="X1469" i="5"/>
  <c r="R1485" i="5"/>
  <c r="R1489" i="5"/>
  <c r="S1492" i="5"/>
  <c r="I1494" i="5"/>
  <c r="X1494" i="5"/>
  <c r="AB1502" i="5"/>
  <c r="S1502" i="5"/>
  <c r="S1526" i="5"/>
  <c r="AB1534" i="5"/>
  <c r="S1534" i="5"/>
  <c r="AB1600" i="5"/>
  <c r="I1624" i="5"/>
  <c r="AB1692" i="5"/>
  <c r="AB1702" i="5"/>
  <c r="S1702" i="5"/>
  <c r="X1704"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X1847" i="5"/>
  <c r="R1847" i="5"/>
  <c r="J1847" i="5"/>
  <c r="F1847" i="5"/>
  <c r="R1876" i="5"/>
  <c r="J1876" i="5"/>
  <c r="H1876" i="5"/>
  <c r="F1876" i="5"/>
  <c r="AB1925" i="5"/>
  <c r="S1925" i="5"/>
  <c r="AB1927" i="5"/>
  <c r="I1932" i="5"/>
  <c r="H1932" i="5"/>
  <c r="F1932" i="5"/>
  <c r="X1932" i="5"/>
  <c r="R1932" i="5"/>
  <c r="S1945" i="5"/>
  <c r="I1947" i="5"/>
  <c r="H1947" i="5"/>
  <c r="R1980" i="5"/>
  <c r="F1980" i="5"/>
  <c r="J1980" i="5"/>
  <c r="I1980" i="5"/>
  <c r="H1980" i="5"/>
  <c r="X1980" i="5"/>
  <c r="F2042" i="5"/>
  <c r="AB1696" i="5"/>
  <c r="S1752" i="5"/>
  <c r="S1853" i="5"/>
  <c r="R1883" i="5"/>
  <c r="I1883" i="5"/>
  <c r="J1960" i="5"/>
  <c r="I1960" i="5"/>
  <c r="H1960" i="5"/>
  <c r="F1960" i="5"/>
  <c r="X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X1843" i="5"/>
  <c r="J1843" i="5"/>
  <c r="I1843" i="5"/>
  <c r="H1843" i="5"/>
  <c r="S1857" i="5"/>
  <c r="S1865"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S1977" i="5"/>
  <c r="F1979" i="5"/>
  <c r="I1979" i="5"/>
  <c r="H1979" i="5"/>
  <c r="I2007" i="5"/>
  <c r="H2007" i="5"/>
  <c r="F2007" i="5"/>
  <c r="F2035" i="5"/>
  <c r="I2035" i="5"/>
  <c r="H2035" i="5"/>
  <c r="S1831" i="5"/>
  <c r="J1835" i="5"/>
  <c r="AB1842" i="5"/>
  <c r="J1873" i="5"/>
  <c r="AB1884" i="5"/>
  <c r="R1888" i="5"/>
  <c r="R1904" i="5"/>
  <c r="I1908" i="5"/>
  <c r="F1916" i="5"/>
  <c r="AB1918" i="5"/>
  <c r="AB1931" i="5"/>
  <c r="X1935" i="5"/>
  <c r="J1936" i="5"/>
  <c r="AB1938" i="5"/>
  <c r="F1952" i="5"/>
  <c r="F1956" i="5"/>
  <c r="F1958" i="5"/>
  <c r="AB1963" i="5"/>
  <c r="H1967" i="5"/>
  <c r="I1972" i="5"/>
  <c r="AB1982" i="5"/>
  <c r="S1982" i="5"/>
  <c r="I1983" i="5"/>
  <c r="AB1993" i="5"/>
  <c r="AB1997" i="5"/>
  <c r="S1997" i="5"/>
  <c r="F2016" i="5"/>
  <c r="X2044"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X2116"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X1936" i="5"/>
  <c r="S1950" i="5"/>
  <c r="AB1951" i="5"/>
  <c r="S1954" i="5"/>
  <c r="AB1955" i="5"/>
  <c r="S1965" i="5"/>
  <c r="S1970" i="5"/>
  <c r="F1975" i="5"/>
  <c r="S1990" i="5"/>
  <c r="X1992" i="5"/>
  <c r="AB1999" i="5"/>
  <c r="F2003" i="5"/>
  <c r="J2012" i="5"/>
  <c r="I2012" i="5"/>
  <c r="X2012" i="5"/>
  <c r="R2015" i="5"/>
  <c r="H2027" i="5"/>
  <c r="AB2031" i="5"/>
  <c r="AB2063" i="5"/>
  <c r="AB2071" i="5"/>
  <c r="S2077" i="5"/>
  <c r="H2080" i="5"/>
  <c r="J2080" i="5"/>
  <c r="I2080" i="5"/>
  <c r="S2091" i="5"/>
  <c r="H2116" i="5"/>
  <c r="S2120" i="5"/>
  <c r="AB2120" i="5"/>
  <c r="S2176" i="5"/>
  <c r="AB2176" i="5"/>
  <c r="R2307" i="5"/>
  <c r="J2307" i="5"/>
  <c r="S1874" i="5"/>
  <c r="AB1876" i="5"/>
  <c r="H1889" i="5"/>
  <c r="H1905" i="5"/>
  <c r="X1908" i="5"/>
  <c r="S1914" i="5"/>
  <c r="S1933" i="5"/>
  <c r="F1936" i="5"/>
  <c r="AB1943" i="5"/>
  <c r="H1975" i="5"/>
  <c r="F1988" i="5"/>
  <c r="X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X2263" i="5"/>
  <c r="AB1833" i="5"/>
  <c r="AB1837" i="5"/>
  <c r="AB1855" i="5"/>
  <c r="AB1882" i="5"/>
  <c r="AB1910" i="5"/>
  <c r="S1946" i="5"/>
  <c r="AB1947" i="5"/>
  <c r="AB1953" i="5"/>
  <c r="AB1957" i="5"/>
  <c r="S1958" i="5"/>
  <c r="AB1966" i="5"/>
  <c r="X1972" i="5"/>
  <c r="AB1974" i="5"/>
  <c r="S1974" i="5"/>
  <c r="I1975" i="5"/>
  <c r="F1983" i="5"/>
  <c r="AB1989" i="5"/>
  <c r="S1989" i="5"/>
  <c r="I1992" i="5"/>
  <c r="AB1995" i="5"/>
  <c r="S1998" i="5"/>
  <c r="H2000" i="5"/>
  <c r="F2000" i="5"/>
  <c r="I2003" i="5"/>
  <c r="X2004" i="5"/>
  <c r="J2004" i="5"/>
  <c r="F2019" i="5"/>
  <c r="H2020" i="5"/>
  <c r="X2020" i="5"/>
  <c r="J2020" i="5"/>
  <c r="X2024" i="5"/>
  <c r="AB2042" i="5"/>
  <c r="I2047" i="5"/>
  <c r="R2086" i="5"/>
  <c r="X2086" i="5"/>
  <c r="R2091" i="5"/>
  <c r="F2117" i="5"/>
  <c r="I2117" i="5"/>
  <c r="R2117" i="5"/>
  <c r="AB2153" i="5"/>
  <c r="S2168" i="5"/>
  <c r="X2176"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S2280" i="5"/>
  <c r="H2352" i="5"/>
  <c r="X2352" i="5"/>
  <c r="R2352" i="5"/>
  <c r="J2352" i="5"/>
  <c r="I2352" i="5"/>
  <c r="AB2447" i="5"/>
  <c r="S2447" i="5"/>
  <c r="J2451" i="5"/>
  <c r="F2451" i="5"/>
  <c r="X2451" i="5"/>
  <c r="R2451" i="5"/>
  <c r="I2451" i="5"/>
  <c r="H2451" i="5"/>
  <c r="S2010" i="5"/>
  <c r="AB2018" i="5"/>
  <c r="AB2023" i="5"/>
  <c r="AB2046" i="5"/>
  <c r="AB2086" i="5"/>
  <c r="AB2098" i="5"/>
  <c r="AB2108" i="5"/>
  <c r="S2124" i="5"/>
  <c r="I2136" i="5"/>
  <c r="S2164" i="5"/>
  <c r="H2235" i="5"/>
  <c r="F2235" i="5"/>
  <c r="X2240" i="5"/>
  <c r="J2293" i="5"/>
  <c r="I2293" i="5"/>
  <c r="H2293" i="5"/>
  <c r="F2293" i="5"/>
  <c r="S2345" i="5"/>
  <c r="AB2345" i="5"/>
  <c r="AB2025" i="5"/>
  <c r="AB2034" i="5"/>
  <c r="AB2054" i="5"/>
  <c r="AB2069" i="5"/>
  <c r="AB2075" i="5"/>
  <c r="AB2116" i="5"/>
  <c r="I2124" i="5"/>
  <c r="X2124" i="5"/>
  <c r="S2152" i="5"/>
  <c r="AB2152" i="5"/>
  <c r="R2161" i="5"/>
  <c r="I2161" i="5"/>
  <c r="H2161" i="5"/>
  <c r="AB2203" i="5"/>
  <c r="S2227" i="5"/>
  <c r="H2259" i="5"/>
  <c r="F2259" i="5"/>
  <c r="X2259" i="5"/>
  <c r="AB2271" i="5"/>
  <c r="S2271" i="5"/>
  <c r="AB2278" i="5"/>
  <c r="S2278" i="5"/>
  <c r="X2304"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X2476" i="5"/>
  <c r="J2476" i="5"/>
  <c r="I2476" i="5"/>
  <c r="H2476" i="5"/>
  <c r="H2487" i="5"/>
  <c r="F2487" i="5"/>
  <c r="X2487" i="5"/>
  <c r="AB2188" i="5"/>
  <c r="AB2217" i="5"/>
  <c r="J2308" i="5"/>
  <c r="R2350" i="5"/>
  <c r="J2350" i="5"/>
  <c r="I2350" i="5"/>
  <c r="F2350" i="5"/>
  <c r="X2350" i="5"/>
  <c r="H2354" i="5"/>
  <c r="F2354" i="5"/>
  <c r="R2354" i="5"/>
  <c r="J2354" i="5"/>
  <c r="I2354" i="5"/>
  <c r="H2424" i="5"/>
  <c r="AB2437" i="5"/>
  <c r="S2437" i="5"/>
  <c r="H2442" i="5"/>
  <c r="I2442" i="5"/>
  <c r="F2442" i="5"/>
  <c r="R2442" i="5"/>
  <c r="J2442" i="5"/>
  <c r="I2491" i="5"/>
  <c r="F2491" i="5"/>
  <c r="X2491" i="5"/>
  <c r="AB2136" i="5"/>
  <c r="I2149" i="5"/>
  <c r="F2156" i="5"/>
  <c r="S2179" i="5"/>
  <c r="S2182" i="5"/>
  <c r="S2186" i="5"/>
  <c r="X2217" i="5"/>
  <c r="AB2220" i="5"/>
  <c r="S2225" i="5"/>
  <c r="AB2247" i="5"/>
  <c r="AB2256" i="5"/>
  <c r="AB2260" i="5"/>
  <c r="AB2264" i="5"/>
  <c r="AB2274" i="5"/>
  <c r="AB2301" i="5"/>
  <c r="H2302" i="5"/>
  <c r="AB2306" i="5"/>
  <c r="X2308" i="5"/>
  <c r="X2345" i="5"/>
  <c r="J2345" i="5"/>
  <c r="I2345" i="5"/>
  <c r="F2345" i="5"/>
  <c r="H2350" i="5"/>
  <c r="X2442" i="5"/>
  <c r="H2491" i="5"/>
  <c r="AB2111" i="5"/>
  <c r="J2149" i="5"/>
  <c r="AB2184" i="5"/>
  <c r="AB2196" i="5"/>
  <c r="AB2199" i="5"/>
  <c r="AB2212" i="5"/>
  <c r="AB2215" i="5"/>
  <c r="X2220" i="5"/>
  <c r="AB2252" i="5"/>
  <c r="X2260" i="5"/>
  <c r="S2269" i="5"/>
  <c r="AB2276" i="5"/>
  <c r="AB2292" i="5"/>
  <c r="J2292" i="5"/>
  <c r="S2295" i="5"/>
  <c r="I2302" i="5"/>
  <c r="F2308" i="5"/>
  <c r="F2309" i="5"/>
  <c r="S2314" i="5"/>
  <c r="S2321" i="5"/>
  <c r="F2328" i="5"/>
  <c r="H2328" i="5"/>
  <c r="AB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X2366" i="5"/>
  <c r="J2374" i="5"/>
  <c r="R2374" i="5"/>
  <c r="H2374" i="5"/>
  <c r="X2374" i="5"/>
  <c r="AB2409" i="5"/>
  <c r="F2428" i="5"/>
  <c r="X2440" i="5"/>
  <c r="H2460" i="5"/>
  <c r="AB2160" i="5"/>
  <c r="AB2179" i="5"/>
  <c r="AB2180" i="5"/>
  <c r="AB2211" i="5"/>
  <c r="AB2244" i="5"/>
  <c r="X2248" i="5"/>
  <c r="AB2267" i="5"/>
  <c r="X2272" i="5"/>
  <c r="F2281" i="5"/>
  <c r="AB2312" i="5"/>
  <c r="AB2315" i="5"/>
  <c r="X2332"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X2468"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63" i="5"/>
  <c r="X2364" i="5"/>
  <c r="X2371" i="5"/>
  <c r="X2379" i="5"/>
  <c r="AB2386" i="5"/>
  <c r="AB2395" i="5"/>
  <c r="S2402" i="5"/>
  <c r="AB2413" i="5"/>
  <c r="AB2424" i="5"/>
  <c r="J2432" i="5"/>
  <c r="AB2435" i="5"/>
  <c r="S2455" i="5"/>
  <c r="AB2456" i="5"/>
  <c r="S2457" i="5"/>
  <c r="I2468" i="5"/>
  <c r="S2470" i="5"/>
  <c r="AB2471" i="5"/>
  <c r="AB2503" i="5"/>
  <c r="F19" i="6"/>
  <c r="X340" i="5"/>
  <c r="X303" i="5"/>
  <c r="AB22" i="5"/>
  <c r="X27"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R5" i="5"/>
  <c r="H6" i="5"/>
  <c r="I18"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AB5" i="5"/>
  <c r="I6" i="5"/>
  <c r="F17"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J27" i="5"/>
  <c r="F27" i="5"/>
  <c r="H19" i="5"/>
  <c r="H113" i="5"/>
  <c r="F117" i="5"/>
  <c r="R117" i="5"/>
  <c r="J117" i="5"/>
  <c r="X5" i="5"/>
  <c r="I19" i="5"/>
  <c r="J23" i="5"/>
  <c r="F23" i="5"/>
  <c r="I2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X208"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H27" i="5"/>
  <c r="AB108" i="5"/>
  <c r="X116" i="5"/>
  <c r="J120" i="5"/>
  <c r="I120" i="5"/>
  <c r="H120" i="5"/>
  <c r="AB140" i="5"/>
  <c r="H145" i="5"/>
  <c r="F149" i="5"/>
  <c r="R149" i="5"/>
  <c r="J149" i="5"/>
  <c r="AB18" i="5"/>
  <c r="AB26" i="5"/>
  <c r="X28" i="5"/>
  <c r="F5" i="5"/>
  <c r="H17" i="5"/>
  <c r="F20" i="5"/>
  <c r="X23" i="5"/>
  <c r="H25" i="5"/>
  <c r="R27" i="5"/>
  <c r="F28" i="5"/>
  <c r="X31" i="5"/>
  <c r="AB35" i="5"/>
  <c r="AB39" i="5"/>
  <c r="AB43"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F19" i="5"/>
  <c r="AB30" i="5"/>
  <c r="F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F6"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I5" i="5"/>
  <c r="R17" i="5"/>
  <c r="F18" i="5"/>
  <c r="I20" i="5"/>
  <c r="R22" i="5"/>
  <c r="H23" i="5"/>
  <c r="R25" i="5"/>
  <c r="F26" i="5"/>
  <c r="I28" i="5"/>
  <c r="X29" i="5"/>
  <c r="R30" i="5"/>
  <c r="H31" i="5"/>
  <c r="X35" i="5"/>
  <c r="X39" i="5"/>
  <c r="X51" i="5"/>
  <c r="X55" i="5"/>
  <c r="X59" i="5"/>
  <c r="X63" i="5"/>
  <c r="X67" i="5"/>
  <c r="X71" i="5"/>
  <c r="X79" i="5"/>
  <c r="X83" i="5"/>
  <c r="X87"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I615" i="5"/>
  <c r="X617" i="5"/>
  <c r="I619" i="5"/>
  <c r="X621" i="5"/>
  <c r="I623" i="5"/>
  <c r="X625" i="5"/>
  <c r="I627" i="5"/>
  <c r="X629" i="5"/>
  <c r="I635" i="5"/>
  <c r="X637" i="5"/>
  <c r="X641" i="5"/>
  <c r="X645" i="5"/>
  <c r="I651" i="5"/>
  <c r="I655" i="5"/>
  <c r="I659"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S768" i="5"/>
  <c r="S774" i="5"/>
  <c r="AB774" i="5"/>
  <c r="AB784" i="5"/>
  <c r="S784" i="5"/>
  <c r="S790" i="5"/>
  <c r="AB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S764" i="5"/>
  <c r="S770" i="5"/>
  <c r="AB770" i="5"/>
  <c r="AB780" i="5"/>
  <c r="S780" i="5"/>
  <c r="S786" i="5"/>
  <c r="AB786" i="5"/>
  <c r="H821" i="5"/>
  <c r="X821" i="5"/>
  <c r="R821" i="5"/>
  <c r="J821" i="5"/>
  <c r="I821" i="5"/>
  <c r="F821" i="5"/>
  <c r="X918" i="5"/>
  <c r="R918" i="5"/>
  <c r="I918" i="5"/>
  <c r="J918" i="5"/>
  <c r="H918" i="5"/>
  <c r="F918" i="5"/>
  <c r="R757" i="5"/>
  <c r="R769" i="5"/>
  <c r="R777" i="5"/>
  <c r="R781" i="5"/>
  <c r="R785" i="5"/>
  <c r="R789" i="5"/>
  <c r="R797" i="5"/>
  <c r="R801" i="5"/>
  <c r="S805" i="5"/>
  <c r="H806"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X993" i="5"/>
  <c r="H993" i="5"/>
  <c r="F993" i="5"/>
  <c r="AB1044" i="5"/>
  <c r="S1044" i="5"/>
  <c r="J818" i="5"/>
  <c r="X818" i="5"/>
  <c r="AB883" i="5"/>
  <c r="AB891" i="5"/>
  <c r="R905" i="5"/>
  <c r="I905" i="5"/>
  <c r="H905" i="5"/>
  <c r="X905" i="5"/>
  <c r="I920" i="5"/>
  <c r="X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S1076" i="5"/>
  <c r="S806" i="5"/>
  <c r="J809"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X1068" i="5"/>
  <c r="F1068" i="5"/>
  <c r="R1068" i="5"/>
  <c r="AB1108" i="5"/>
  <c r="S1108" i="5"/>
  <c r="I815" i="5"/>
  <c r="H818" i="5"/>
  <c r="F820" i="5"/>
  <c r="X820" i="5"/>
  <c r="R820" i="5"/>
  <c r="I820" i="5"/>
  <c r="H829" i="5"/>
  <c r="X829" i="5"/>
  <c r="R829" i="5"/>
  <c r="I856" i="5"/>
  <c r="X856" i="5"/>
  <c r="R856" i="5"/>
  <c r="H856" i="5"/>
  <c r="AB858" i="5"/>
  <c r="AB862" i="5"/>
  <c r="AB870" i="5"/>
  <c r="I876" i="5"/>
  <c r="X876" i="5"/>
  <c r="H876" i="5"/>
  <c r="F876" i="5"/>
  <c r="R876" i="5"/>
  <c r="S884" i="5"/>
  <c r="X886" i="5"/>
  <c r="R886" i="5"/>
  <c r="I886" i="5"/>
  <c r="H886" i="5"/>
  <c r="F886" i="5"/>
  <c r="X895" i="5"/>
  <c r="R895" i="5"/>
  <c r="J895" i="5"/>
  <c r="I895" i="5"/>
  <c r="F895" i="5"/>
  <c r="I904" i="5"/>
  <c r="X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X1013" i="5"/>
  <c r="AB1124" i="5"/>
  <c r="S1124" i="5"/>
  <c r="AB1152" i="5"/>
  <c r="AB1354" i="5"/>
  <c r="S1354"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AB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X947" i="5"/>
  <c r="R947" i="5"/>
  <c r="AB956" i="5"/>
  <c r="S964" i="5"/>
  <c r="R965" i="5"/>
  <c r="J965" i="5"/>
  <c r="I965" i="5"/>
  <c r="F965" i="5"/>
  <c r="I968" i="5"/>
  <c r="H968" i="5"/>
  <c r="X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X1218" i="5"/>
  <c r="AB1221" i="5"/>
  <c r="S1221" i="5"/>
  <c r="AB1243" i="5"/>
  <c r="AB1251" i="5"/>
  <c r="AB1412" i="5"/>
  <c r="S1412" i="5"/>
  <c r="R1536" i="5"/>
  <c r="J1536" i="5"/>
  <c r="I1536" i="5"/>
  <c r="H1536" i="5"/>
  <c r="F1536" i="5"/>
  <c r="X1536"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X1148"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X1336" i="5"/>
  <c r="I1336" i="5"/>
  <c r="H1336" i="5"/>
  <c r="F1336" i="5"/>
  <c r="X1352" i="5"/>
  <c r="I1352" i="5"/>
  <c r="F1352" i="5"/>
  <c r="S1356" i="5"/>
  <c r="I1362" i="5"/>
  <c r="H1362" i="5"/>
  <c r="X1362" i="5"/>
  <c r="F1362" i="5"/>
  <c r="AB1366" i="5"/>
  <c r="AB1386" i="5"/>
  <c r="S1386" i="5"/>
  <c r="X1392" i="5"/>
  <c r="I1392" i="5"/>
  <c r="R1392" i="5"/>
  <c r="J1392" i="5"/>
  <c r="H1392" i="5"/>
  <c r="R1395" i="5"/>
  <c r="J1395" i="5"/>
  <c r="X1395" i="5"/>
  <c r="S1401" i="5"/>
  <c r="AB1401" i="5"/>
  <c r="H1423" i="5"/>
  <c r="X1423" i="5"/>
  <c r="F1423" i="5"/>
  <c r="R1423" i="5"/>
  <c r="I1423" i="5"/>
  <c r="J1477" i="5"/>
  <c r="I1477" i="5"/>
  <c r="F1477" i="5"/>
  <c r="X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X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X1363" i="5"/>
  <c r="S1366" i="5"/>
  <c r="X1368" i="5"/>
  <c r="I1368" i="5"/>
  <c r="F1368" i="5"/>
  <c r="S1372" i="5"/>
  <c r="I1378" i="5"/>
  <c r="H1378" i="5"/>
  <c r="X1378" i="5"/>
  <c r="F1378" i="5"/>
  <c r="AB1382" i="5"/>
  <c r="J1394" i="5"/>
  <c r="I1395" i="5"/>
  <c r="AB1435" i="5"/>
  <c r="S1435" i="5"/>
  <c r="F1441" i="5"/>
  <c r="J1445" i="5"/>
  <c r="I1445" i="5"/>
  <c r="F1445" i="5"/>
  <c r="X1445" i="5"/>
  <c r="R1445" i="5"/>
  <c r="F1458" i="5"/>
  <c r="R1458" i="5"/>
  <c r="X1458" i="5"/>
  <c r="J1458" i="5"/>
  <c r="I1458" i="5"/>
  <c r="H1458" i="5"/>
  <c r="R1528" i="5"/>
  <c r="J1528" i="5"/>
  <c r="H1528" i="5"/>
  <c r="I1528" i="5"/>
  <c r="X1528" i="5"/>
  <c r="J1534" i="5"/>
  <c r="S1548" i="5"/>
  <c r="AB1548" i="5"/>
  <c r="S1137" i="5"/>
  <c r="S1139" i="5"/>
  <c r="S1146" i="5"/>
  <c r="S1153" i="5"/>
  <c r="F1177" i="5"/>
  <c r="X1177" i="5"/>
  <c r="AB1177" i="5"/>
  <c r="F1209" i="5"/>
  <c r="X1209" i="5"/>
  <c r="AB1209" i="5"/>
  <c r="I1240" i="5"/>
  <c r="F1241" i="5"/>
  <c r="X1241" i="5"/>
  <c r="AB1241" i="5"/>
  <c r="X1356" i="5"/>
  <c r="I1356" i="5"/>
  <c r="H1356" i="5"/>
  <c r="F1356" i="5"/>
  <c r="I1366" i="5"/>
  <c r="H1366" i="5"/>
  <c r="X1366" i="5"/>
  <c r="R1366" i="5"/>
  <c r="J1366" i="5"/>
  <c r="S1392" i="5"/>
  <c r="AB1398" i="5"/>
  <c r="S1398" i="5"/>
  <c r="H1407" i="5"/>
  <c r="X1407" i="5"/>
  <c r="F1407" i="5"/>
  <c r="AB1413" i="5"/>
  <c r="H1415" i="5"/>
  <c r="X1415" i="5"/>
  <c r="F1415" i="5"/>
  <c r="R1415" i="5"/>
  <c r="J1415" i="5"/>
  <c r="I1415"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X1541"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I1228" i="5"/>
  <c r="F1229" i="5"/>
  <c r="X1229" i="5"/>
  <c r="AB1229" i="5"/>
  <c r="S1237" i="5"/>
  <c r="J1240" i="5"/>
  <c r="AB1242" i="5"/>
  <c r="J1245" i="5"/>
  <c r="F1335" i="5"/>
  <c r="J1336" i="5"/>
  <c r="X1340" i="5"/>
  <c r="I1340" i="5"/>
  <c r="R1340" i="5"/>
  <c r="AB1344" i="5"/>
  <c r="AB1346" i="5"/>
  <c r="AB1350" i="5"/>
  <c r="I1351" i="5"/>
  <c r="H1352" i="5"/>
  <c r="J1362" i="5"/>
  <c r="H1363" i="5"/>
  <c r="AB1370" i="5"/>
  <c r="S1370" i="5"/>
  <c r="X1376" i="5"/>
  <c r="I1376" i="5"/>
  <c r="R1376" i="5"/>
  <c r="J1376" i="5"/>
  <c r="H1376" i="5"/>
  <c r="AB1377" i="5"/>
  <c r="H1411" i="5"/>
  <c r="X1411" i="5"/>
  <c r="R1411" i="5"/>
  <c r="I1411" i="5"/>
  <c r="F1411" i="5"/>
  <c r="AB1419" i="5"/>
  <c r="S1419" i="5"/>
  <c r="S1433" i="5"/>
  <c r="X1482" i="5"/>
  <c r="X1497"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S1360" i="5"/>
  <c r="R1362" i="5"/>
  <c r="AB1369" i="5"/>
  <c r="I1370" i="5"/>
  <c r="H1370" i="5"/>
  <c r="X1370" i="5"/>
  <c r="R1370" i="5"/>
  <c r="AB1378" i="5"/>
  <c r="R1379" i="5"/>
  <c r="J1379" i="5"/>
  <c r="X1379" i="5"/>
  <c r="S1388" i="5"/>
  <c r="F1392" i="5"/>
  <c r="I1394" i="5"/>
  <c r="H1394" i="5"/>
  <c r="X1394" i="5"/>
  <c r="F1394" i="5"/>
  <c r="S1425" i="5"/>
  <c r="AB1440" i="5"/>
  <c r="S1440" i="5"/>
  <c r="J1441" i="5"/>
  <c r="I1441" i="5"/>
  <c r="X1441" i="5"/>
  <c r="R1441" i="5"/>
  <c r="H1441" i="5"/>
  <c r="AB1451" i="5"/>
  <c r="S1451" i="5"/>
  <c r="J1452" i="5"/>
  <c r="H1452" i="5"/>
  <c r="R1452" i="5"/>
  <c r="X1452" i="5"/>
  <c r="F1452" i="5"/>
  <c r="R1480" i="5"/>
  <c r="J1480" i="5"/>
  <c r="H1480" i="5"/>
  <c r="I1480" i="5"/>
  <c r="F1480" i="5"/>
  <c r="X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X1548" i="5"/>
  <c r="J1548" i="5"/>
  <c r="I1548" i="5"/>
  <c r="H1548" i="5"/>
  <c r="F1548" i="5"/>
  <c r="R1548" i="5"/>
  <c r="J1755" i="5"/>
  <c r="I1755" i="5"/>
  <c r="H1755" i="5"/>
  <c r="X1755" i="5"/>
  <c r="R1755" i="5"/>
  <c r="F1755" i="5"/>
  <c r="S1352" i="5"/>
  <c r="S1368" i="5"/>
  <c r="S1384" i="5"/>
  <c r="AB1414" i="5"/>
  <c r="AB1423" i="5"/>
  <c r="S1423" i="5"/>
  <c r="AB1431" i="5"/>
  <c r="S1431" i="5"/>
  <c r="AB1439" i="5"/>
  <c r="S1439" i="5"/>
  <c r="F1442" i="5"/>
  <c r="R1442" i="5"/>
  <c r="J1442" i="5"/>
  <c r="X1442" i="5"/>
  <c r="AB1452" i="5"/>
  <c r="S1452" i="5"/>
  <c r="S1461" i="5"/>
  <c r="AB1461" i="5"/>
  <c r="X1462" i="5"/>
  <c r="S1473" i="5"/>
  <c r="AB1473" i="5"/>
  <c r="H1474" i="5"/>
  <c r="F1478" i="5"/>
  <c r="R1478" i="5"/>
  <c r="H1478" i="5"/>
  <c r="F1481" i="5"/>
  <c r="X1485" i="5"/>
  <c r="J1485" i="5"/>
  <c r="I1485" i="5"/>
  <c r="H1485" i="5"/>
  <c r="AB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AB1363" i="5"/>
  <c r="X1364"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X1511" i="5"/>
  <c r="R1511" i="5"/>
  <c r="J1511" i="5"/>
  <c r="AB1515" i="5"/>
  <c r="R1524" i="5"/>
  <c r="J1524" i="5"/>
  <c r="H1524" i="5"/>
  <c r="X1524" i="5"/>
  <c r="X1533"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X1451" i="5"/>
  <c r="J1453" i="5"/>
  <c r="I1453" i="5"/>
  <c r="AB1479" i="5"/>
  <c r="S1481" i="5"/>
  <c r="AB1481" i="5"/>
  <c r="X1489" i="5"/>
  <c r="J1489" i="5"/>
  <c r="I1489" i="5"/>
  <c r="I1503" i="5"/>
  <c r="H1503" i="5"/>
  <c r="F1503" i="5"/>
  <c r="X1503" i="5"/>
  <c r="F1506" i="5"/>
  <c r="R1506" i="5"/>
  <c r="AB1507" i="5"/>
  <c r="S1513" i="5"/>
  <c r="AB1513" i="5"/>
  <c r="X1521" i="5"/>
  <c r="J1521" i="5"/>
  <c r="I1521" i="5"/>
  <c r="AB1625" i="5"/>
  <c r="S1625" i="5"/>
  <c r="AB1697" i="5"/>
  <c r="S1697" i="5"/>
  <c r="AB2469" i="5"/>
  <c r="S2469" i="5"/>
  <c r="J1405" i="5"/>
  <c r="J1413" i="5"/>
  <c r="J1421" i="5"/>
  <c r="X1422" i="5"/>
  <c r="AB1422" i="5"/>
  <c r="J1429" i="5"/>
  <c r="X1430" i="5"/>
  <c r="AB1430" i="5"/>
  <c r="X1438" i="5"/>
  <c r="AB1438" i="5"/>
  <c r="AB1443" i="5"/>
  <c r="AB1444" i="5"/>
  <c r="H1447" i="5"/>
  <c r="F1447" i="5"/>
  <c r="X1447" i="5"/>
  <c r="J1449" i="5"/>
  <c r="I1449" i="5"/>
  <c r="F1466" i="5"/>
  <c r="R1466" i="5"/>
  <c r="AB1475" i="5"/>
  <c r="AB1476" i="5"/>
  <c r="H1479" i="5"/>
  <c r="F1479" i="5"/>
  <c r="X1479" i="5"/>
  <c r="AB1484" i="5"/>
  <c r="S1485" i="5"/>
  <c r="AB1485" i="5"/>
  <c r="X1506"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X1487" i="5"/>
  <c r="F1489" i="5"/>
  <c r="F1490" i="5"/>
  <c r="R1490" i="5"/>
  <c r="AB1491" i="5"/>
  <c r="S1497" i="5"/>
  <c r="AB1497" i="5"/>
  <c r="X1505"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AB1460" i="5"/>
  <c r="J1465" i="5"/>
  <c r="I1465" i="5"/>
  <c r="I1466" i="5"/>
  <c r="R1479" i="5"/>
  <c r="X1490" i="5"/>
  <c r="I1491" i="5"/>
  <c r="H1491" i="5"/>
  <c r="F1491" i="5"/>
  <c r="X1491" i="5"/>
  <c r="F1494" i="5"/>
  <c r="R1494" i="5"/>
  <c r="AB1495" i="5"/>
  <c r="AB1500" i="5"/>
  <c r="S1501" i="5"/>
  <c r="AB1501" i="5"/>
  <c r="S1507" i="5"/>
  <c r="J1510" i="5"/>
  <c r="X1522" i="5"/>
  <c r="I1523" i="5"/>
  <c r="H1523" i="5"/>
  <c r="F1523" i="5"/>
  <c r="X1523" i="5"/>
  <c r="F1526" i="5"/>
  <c r="R1526" i="5"/>
  <c r="AB1527" i="5"/>
  <c r="AB1532" i="5"/>
  <c r="S1533" i="5"/>
  <c r="AB1533" i="5"/>
  <c r="F1537" i="5"/>
  <c r="F1538" i="5"/>
  <c r="X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X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S1657" i="5"/>
  <c r="X1663" i="5"/>
  <c r="AB1674" i="5"/>
  <c r="AB1689" i="5"/>
  <c r="S1689" i="5"/>
  <c r="AB1706" i="5"/>
  <c r="AB1721" i="5"/>
  <c r="S1721" i="5"/>
  <c r="X1727" i="5"/>
  <c r="R1727" i="5"/>
  <c r="J1727" i="5"/>
  <c r="I1727" i="5"/>
  <c r="H1727" i="5"/>
  <c r="X1740" i="5"/>
  <c r="S1743" i="5"/>
  <c r="AB1743" i="5"/>
  <c r="H1748" i="5"/>
  <c r="AB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X1620" i="5"/>
  <c r="R1620" i="5"/>
  <c r="J1620" i="5"/>
  <c r="AB1626" i="5"/>
  <c r="AB1629" i="5"/>
  <c r="S1629" i="5"/>
  <c r="X1635" i="5"/>
  <c r="R1635" i="5"/>
  <c r="J1635" i="5"/>
  <c r="I1635" i="5"/>
  <c r="H1635" i="5"/>
  <c r="AB1646" i="5"/>
  <c r="AB1661" i="5"/>
  <c r="S1661" i="5"/>
  <c r="AB1678" i="5"/>
  <c r="AB1693" i="5"/>
  <c r="S1693" i="5"/>
  <c r="AB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10" i="5"/>
  <c r="J1910" i="5"/>
  <c r="H1910" i="5"/>
  <c r="I1910" i="5"/>
  <c r="F1910" i="5"/>
  <c r="X1910" i="5"/>
  <c r="R1942" i="5"/>
  <c r="J1942" i="5"/>
  <c r="I1942" i="5"/>
  <c r="H1942" i="5"/>
  <c r="F1942" i="5"/>
  <c r="X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X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X2137" i="5"/>
  <c r="R2137" i="5"/>
  <c r="J2137" i="5"/>
  <c r="I2137" i="5"/>
  <c r="H2137" i="5"/>
  <c r="S1808" i="5"/>
  <c r="AB1815" i="5"/>
  <c r="S1816" i="5"/>
  <c r="AB1820" i="5"/>
  <c r="S1823" i="5"/>
  <c r="S1835" i="5"/>
  <c r="AB1835" i="5"/>
  <c r="AB1840" i="5"/>
  <c r="X1943" i="5"/>
  <c r="R1943" i="5"/>
  <c r="J1943" i="5"/>
  <c r="I1943" i="5"/>
  <c r="H1943" i="5"/>
  <c r="F1943" i="5"/>
  <c r="X1994" i="5"/>
  <c r="R1994" i="5"/>
  <c r="J1994" i="5"/>
  <c r="I1994" i="5"/>
  <c r="H1994" i="5"/>
  <c r="F1994" i="5"/>
  <c r="AB2020" i="5"/>
  <c r="S2020" i="5"/>
  <c r="R2083" i="5"/>
  <c r="J2083" i="5"/>
  <c r="I2083" i="5"/>
  <c r="H2083" i="5"/>
  <c r="F2083" i="5"/>
  <c r="X2083" i="5"/>
  <c r="F1815" i="5"/>
  <c r="AB1825" i="5"/>
  <c r="X1835" i="5"/>
  <c r="X1842" i="5"/>
  <c r="R1842" i="5"/>
  <c r="J1842" i="5"/>
  <c r="X1846" i="5"/>
  <c r="R1846" i="5"/>
  <c r="J1846" i="5"/>
  <c r="H1846" i="5"/>
  <c r="X1850"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S1929" i="5"/>
  <c r="AB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X1907" i="5"/>
  <c r="J1907" i="5"/>
  <c r="X1911" i="5"/>
  <c r="J1911" i="5"/>
  <c r="X1915" i="5"/>
  <c r="J1915" i="5"/>
  <c r="X1919"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X2046" i="5"/>
  <c r="R2046" i="5"/>
  <c r="J2046" i="5"/>
  <c r="I2046" i="5"/>
  <c r="H2046" i="5"/>
  <c r="I2074" i="5"/>
  <c r="H2074" i="5"/>
  <c r="R2074" i="5"/>
  <c r="J2074" i="5"/>
  <c r="F2074" i="5"/>
  <c r="X1883" i="5"/>
  <c r="J1883" i="5"/>
  <c r="X1891" i="5"/>
  <c r="J1891" i="5"/>
  <c r="J1899" i="5"/>
  <c r="S1907" i="5"/>
  <c r="S1911" i="5"/>
  <c r="S1915" i="5"/>
  <c r="S1919" i="5"/>
  <c r="S1923" i="5"/>
  <c r="AB1923" i="5"/>
  <c r="S1944" i="5"/>
  <c r="X1947" i="5"/>
  <c r="R1947" i="5"/>
  <c r="J1947" i="5"/>
  <c r="X1970" i="5"/>
  <c r="R1970" i="5"/>
  <c r="J1970" i="5"/>
  <c r="I1970" i="5"/>
  <c r="H1970" i="5"/>
  <c r="AB1984" i="5"/>
  <c r="S1984" i="5"/>
  <c r="X2002" i="5"/>
  <c r="R2002" i="5"/>
  <c r="J2002" i="5"/>
  <c r="I2002" i="5"/>
  <c r="H2002" i="5"/>
  <c r="AB2016" i="5"/>
  <c r="S2016" i="5"/>
  <c r="J2034"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S1924" i="5"/>
  <c r="R1926" i="5"/>
  <c r="J1926" i="5"/>
  <c r="I1926" i="5"/>
  <c r="H1926" i="5"/>
  <c r="X1927" i="5"/>
  <c r="R1927" i="5"/>
  <c r="J1927" i="5"/>
  <c r="AB1944" i="5"/>
  <c r="X1958" i="5"/>
  <c r="AB1972" i="5"/>
  <c r="S1972" i="5"/>
  <c r="X1990" i="5"/>
  <c r="R1990" i="5"/>
  <c r="J1990" i="5"/>
  <c r="I1990" i="5"/>
  <c r="H1990" i="5"/>
  <c r="AB2004" i="5"/>
  <c r="S2004" i="5"/>
  <c r="X2022" i="5"/>
  <c r="R2022" i="5"/>
  <c r="J2022" i="5"/>
  <c r="I2022" i="5"/>
  <c r="H2022" i="5"/>
  <c r="AB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X1934" i="5"/>
  <c r="S1936" i="5"/>
  <c r="R1938" i="5"/>
  <c r="J1938" i="5"/>
  <c r="I1938" i="5"/>
  <c r="H1938" i="5"/>
  <c r="AB1945" i="5"/>
  <c r="AB1960" i="5"/>
  <c r="S1960" i="5"/>
  <c r="AB1973" i="5"/>
  <c r="X1978" i="5"/>
  <c r="R1978" i="5"/>
  <c r="J1978" i="5"/>
  <c r="I1978" i="5"/>
  <c r="H1978" i="5"/>
  <c r="AB1992" i="5"/>
  <c r="S1992" i="5"/>
  <c r="AB2005" i="5"/>
  <c r="X2010" i="5"/>
  <c r="R2010" i="5"/>
  <c r="AB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S1928" i="5"/>
  <c r="X1931" i="5"/>
  <c r="R1931" i="5"/>
  <c r="J1931" i="5"/>
  <c r="AB1937" i="5"/>
  <c r="S1941" i="5"/>
  <c r="F1947" i="5"/>
  <c r="AB1948" i="5"/>
  <c r="AB1950" i="5"/>
  <c r="AB1968" i="5"/>
  <c r="S1968" i="5"/>
  <c r="F1970" i="5"/>
  <c r="AB1981" i="5"/>
  <c r="X1986" i="5"/>
  <c r="R1986" i="5"/>
  <c r="J1986" i="5"/>
  <c r="I1986" i="5"/>
  <c r="H1986" i="5"/>
  <c r="AB2000" i="5"/>
  <c r="S2000" i="5"/>
  <c r="F2002" i="5"/>
  <c r="AB2013" i="5"/>
  <c r="X2018" i="5"/>
  <c r="R2018" i="5"/>
  <c r="J2018" i="5"/>
  <c r="I2018" i="5"/>
  <c r="H2018" i="5"/>
  <c r="AB2032" i="5"/>
  <c r="S2032" i="5"/>
  <c r="F2034" i="5"/>
  <c r="AB2045" i="5"/>
  <c r="S2053" i="5"/>
  <c r="X2055" i="5"/>
  <c r="S2061" i="5"/>
  <c r="X2063" i="5"/>
  <c r="R2071" i="5"/>
  <c r="J2071" i="5"/>
  <c r="I2071" i="5"/>
  <c r="H2071" i="5"/>
  <c r="AB2081" i="5"/>
  <c r="S2081" i="5"/>
  <c r="X2092"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X2120" i="5"/>
  <c r="R2151" i="5"/>
  <c r="J2151" i="5"/>
  <c r="I2151" i="5"/>
  <c r="H2151" i="5"/>
  <c r="F2151" i="5"/>
  <c r="X2151" i="5"/>
  <c r="AB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X2084" i="5"/>
  <c r="R2084"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S2169" i="5"/>
  <c r="AB2169" i="5"/>
  <c r="R2187" i="5"/>
  <c r="J2187" i="5"/>
  <c r="I2187" i="5"/>
  <c r="H2187" i="5"/>
  <c r="F2187" i="5"/>
  <c r="X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X2267" i="5"/>
  <c r="I2267" i="5"/>
  <c r="AB2050" i="5"/>
  <c r="AB2058" i="5"/>
  <c r="AB2066" i="5"/>
  <c r="AB2074" i="5"/>
  <c r="X2152" i="5"/>
  <c r="R2152" i="5"/>
  <c r="J2152" i="5"/>
  <c r="I2152" i="5"/>
  <c r="H2152" i="5"/>
  <c r="F2152" i="5"/>
  <c r="I2192" i="5"/>
  <c r="R2192" i="5"/>
  <c r="J2192" i="5"/>
  <c r="H2192" i="5"/>
  <c r="F2192" i="5"/>
  <c r="X2192" i="5"/>
  <c r="J2116" i="5"/>
  <c r="F2124" i="5"/>
  <c r="S2125" i="5"/>
  <c r="AB2125" i="5"/>
  <c r="R2127" i="5"/>
  <c r="J2127" i="5"/>
  <c r="I2127" i="5"/>
  <c r="H2127" i="5"/>
  <c r="J2129" i="5"/>
  <c r="F2141" i="5"/>
  <c r="X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S2149" i="5"/>
  <c r="S2166" i="5"/>
  <c r="H2173" i="5"/>
  <c r="H2177" i="5"/>
  <c r="F2177" i="5"/>
  <c r="X2177" i="5"/>
  <c r="S2178" i="5"/>
  <c r="X2190"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S2157" i="5"/>
  <c r="AB2162" i="5"/>
  <c r="AB2167" i="5"/>
  <c r="X2168" i="5"/>
  <c r="R2168" i="5"/>
  <c r="J2168" i="5"/>
  <c r="J2173" i="5"/>
  <c r="J2177" i="5"/>
  <c r="AB2182" i="5"/>
  <c r="H2189" i="5"/>
  <c r="F2189" i="5"/>
  <c r="X2189" i="5"/>
  <c r="S2192" i="5"/>
  <c r="AB2192" i="5"/>
  <c r="S2203" i="5"/>
  <c r="AB2219" i="5"/>
  <c r="AB2241" i="5"/>
  <c r="AB2280" i="5"/>
  <c r="S2311" i="5"/>
  <c r="AB2311" i="5"/>
  <c r="S2129" i="5"/>
  <c r="AB2134" i="5"/>
  <c r="AB2139" i="5"/>
  <c r="X2140" i="5"/>
  <c r="R2140" i="5"/>
  <c r="J2140" i="5"/>
  <c r="F2157" i="5"/>
  <c r="X2157" i="5"/>
  <c r="S2161" i="5"/>
  <c r="AB2166" i="5"/>
  <c r="AB2171" i="5"/>
  <c r="R2172" i="5"/>
  <c r="AB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X2129" i="5"/>
  <c r="S2133" i="5"/>
  <c r="AB2138" i="5"/>
  <c r="AB2143" i="5"/>
  <c r="X2144" i="5"/>
  <c r="R2144" i="5"/>
  <c r="J2144" i="5"/>
  <c r="F2161" i="5"/>
  <c r="X2161"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S2275" i="5"/>
  <c r="R2284" i="5"/>
  <c r="J2284" i="5"/>
  <c r="I2284" i="5"/>
  <c r="H2284" i="5"/>
  <c r="X2284" i="5"/>
  <c r="F2284" i="5"/>
  <c r="J2176" i="5"/>
  <c r="J2184" i="5"/>
  <c r="J2188" i="5"/>
  <c r="AB2198" i="5"/>
  <c r="X2198" i="5"/>
  <c r="AB2206" i="5"/>
  <c r="H2206" i="5"/>
  <c r="X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R2235" i="5"/>
  <c r="J2235" i="5"/>
  <c r="I2235" i="5"/>
  <c r="AB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AB2242" i="5"/>
  <c r="AB2253" i="5"/>
  <c r="R2259" i="5"/>
  <c r="J2259" i="5"/>
  <c r="I2259" i="5"/>
  <c r="AB2268" i="5"/>
  <c r="AB2284" i="5"/>
  <c r="X2294" i="5"/>
  <c r="R2294" i="5"/>
  <c r="J2294" i="5"/>
  <c r="I2294" i="5"/>
  <c r="H2294" i="5"/>
  <c r="X2298" i="5"/>
  <c r="F2298" i="5"/>
  <c r="R2298" i="5"/>
  <c r="J2298" i="5"/>
  <c r="I2298" i="5"/>
  <c r="R2306" i="5"/>
  <c r="S2224" i="5"/>
  <c r="X2235"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X2347" i="5"/>
  <c r="R2347" i="5"/>
  <c r="F2347" i="5"/>
  <c r="AB2262" i="5"/>
  <c r="R2276" i="5"/>
  <c r="X2276" i="5"/>
  <c r="J2276" i="5"/>
  <c r="H2276" i="5"/>
  <c r="I2287" i="5"/>
  <c r="R2287" i="5"/>
  <c r="J2287" i="5"/>
  <c r="H2287" i="5"/>
  <c r="X2287" i="5"/>
  <c r="S2303" i="5"/>
  <c r="I2319" i="5"/>
  <c r="H2319" i="5"/>
  <c r="F2319" i="5"/>
  <c r="R2319" i="5"/>
  <c r="J2319" i="5"/>
  <c r="X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X2312" i="5"/>
  <c r="S2318" i="5"/>
  <c r="AB2347" i="5"/>
  <c r="F2359" i="5"/>
  <c r="R2359" i="5"/>
  <c r="J2359" i="5"/>
  <c r="I2359" i="5"/>
  <c r="H2359" i="5"/>
  <c r="X2359" i="5"/>
  <c r="J2373" i="5"/>
  <c r="H2373" i="5"/>
  <c r="R2373" i="5"/>
  <c r="I2373" i="5"/>
  <c r="X2373" i="5"/>
  <c r="F2373" i="5"/>
  <c r="AB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R2336" i="5"/>
  <c r="J2336" i="5"/>
  <c r="I2336" i="5"/>
  <c r="X2336" i="5"/>
  <c r="S2387" i="5"/>
  <c r="S2267" i="5"/>
  <c r="S2274" i="5"/>
  <c r="S2281" i="5"/>
  <c r="X2296" i="5"/>
  <c r="X2301" i="5"/>
  <c r="R2301" i="5"/>
  <c r="H2301" i="5"/>
  <c r="X2307" i="5"/>
  <c r="H2312" i="5"/>
  <c r="F2313" i="5"/>
  <c r="AB2339" i="5"/>
  <c r="S2339" i="5"/>
  <c r="AB2342" i="5"/>
  <c r="AB2382" i="5"/>
  <c r="S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X2365" i="5"/>
  <c r="AB2373" i="5"/>
  <c r="S2373" i="5"/>
  <c r="X2378"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X2387" i="5"/>
  <c r="AB2389" i="5"/>
  <c r="S2389" i="5"/>
  <c r="F2393" i="5"/>
  <c r="X2393" i="5"/>
  <c r="R2393" i="5"/>
  <c r="J2393" i="5"/>
  <c r="I2393" i="5"/>
  <c r="H2393" i="5"/>
  <c r="AB2415" i="5"/>
  <c r="D14" i="6"/>
  <c r="AB2403" i="5"/>
  <c r="R2419" i="5"/>
  <c r="J2419" i="5"/>
  <c r="I2419" i="5"/>
  <c r="H2419" i="5"/>
  <c r="F2419" i="5"/>
  <c r="X2419" i="5"/>
  <c r="R2444" i="5"/>
  <c r="J2444" i="5"/>
  <c r="I2444" i="5"/>
  <c r="H2444" i="5"/>
  <c r="F2444" i="5"/>
  <c r="X2444" i="5"/>
  <c r="J2459" i="5"/>
  <c r="I2459" i="5"/>
  <c r="R2459" i="5"/>
  <c r="H2459" i="5"/>
  <c r="F2459" i="5"/>
  <c r="X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X2407" i="5"/>
  <c r="F2411" i="5"/>
  <c r="X2412" i="5"/>
  <c r="R2412" i="5"/>
  <c r="J2412" i="5"/>
  <c r="I2412" i="5"/>
  <c r="F2412" i="5"/>
  <c r="AB2422" i="5"/>
  <c r="S2422" i="5"/>
  <c r="J2448" i="5"/>
  <c r="I2448" i="5"/>
  <c r="H2448" i="5"/>
  <c r="F2448" i="5"/>
  <c r="X2448" i="5"/>
  <c r="R2448" i="5"/>
  <c r="J2355"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X2474" i="5"/>
  <c r="F2474" i="5"/>
  <c r="S2478" i="5"/>
  <c r="AB2478" i="5"/>
  <c r="S2401" i="5"/>
  <c r="AB2406" i="5"/>
  <c r="AB2407" i="5"/>
  <c r="AB2414" i="5"/>
  <c r="X2424" i="5"/>
  <c r="R2424" i="5"/>
  <c r="J2424" i="5"/>
  <c r="I2424" i="5"/>
  <c r="AB2443" i="5"/>
  <c r="S2443" i="5"/>
  <c r="AB2467" i="5"/>
  <c r="S2467" i="5"/>
  <c r="R2472" i="5"/>
  <c r="I2472" i="5"/>
  <c r="H2472" i="5"/>
  <c r="F2472" i="5"/>
  <c r="X2472" i="5"/>
  <c r="S2405" i="5"/>
  <c r="AB2419" i="5"/>
  <c r="AB2426" i="5"/>
  <c r="S2452" i="5"/>
  <c r="AB2452" i="5"/>
  <c r="J2455" i="5"/>
  <c r="I2455" i="5"/>
  <c r="X2455" i="5"/>
  <c r="R2455" i="5"/>
  <c r="H2455" i="5"/>
  <c r="J2475" i="5"/>
  <c r="I2475" i="5"/>
  <c r="R2475" i="5"/>
  <c r="H2475" i="5"/>
  <c r="F2475" i="5"/>
  <c r="X2475" i="5"/>
  <c r="AB2486" i="5"/>
  <c r="S2486" i="5"/>
  <c r="S2495" i="5"/>
  <c r="F2381" i="5"/>
  <c r="X2381" i="5"/>
  <c r="F2389" i="5"/>
  <c r="X2389" i="5"/>
  <c r="AB2431" i="5"/>
  <c r="F2455" i="5"/>
  <c r="H2481" i="5"/>
  <c r="I2481" i="5"/>
  <c r="F2481" i="5"/>
  <c r="X2481" i="5"/>
  <c r="R2481" i="5"/>
  <c r="J2481" i="5"/>
  <c r="AB2390" i="5"/>
  <c r="AB2411" i="5"/>
  <c r="X2411" i="5"/>
  <c r="AB2418" i="5"/>
  <c r="X2428" i="5"/>
  <c r="R2428" i="5"/>
  <c r="J2428" i="5"/>
  <c r="I2428" i="5"/>
  <c r="S2436" i="5"/>
  <c r="AB2436" i="5"/>
  <c r="H2446" i="5"/>
  <c r="R2446" i="5"/>
  <c r="J2446" i="5"/>
  <c r="F2446" i="5"/>
  <c r="X2446" i="5"/>
  <c r="AB2484" i="5"/>
  <c r="S2484" i="5"/>
  <c r="AB2430" i="5"/>
  <c r="J2435" i="5"/>
  <c r="R2435" i="5"/>
  <c r="I2435" i="5"/>
  <c r="H2435" i="5"/>
  <c r="S2440" i="5"/>
  <c r="AB2440" i="5"/>
  <c r="J2501" i="5"/>
  <c r="I2501" i="5"/>
  <c r="H2501" i="5"/>
  <c r="R2501" i="5"/>
  <c r="F2501" i="5"/>
  <c r="J2463" i="5"/>
  <c r="I2463" i="5"/>
  <c r="X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X2437" i="5"/>
  <c r="F2441" i="5"/>
  <c r="J2441" i="5"/>
  <c r="I2441" i="5"/>
  <c r="H2441" i="5"/>
  <c r="AB2459" i="5"/>
  <c r="F2496" i="5"/>
  <c r="R2496" i="5"/>
  <c r="J2496" i="5"/>
  <c r="I2496" i="5"/>
  <c r="H2496" i="5"/>
  <c r="S2500" i="5"/>
  <c r="F64" i="6"/>
  <c r="H64" i="6"/>
  <c r="G5" i="6"/>
  <c r="H5" i="6"/>
  <c r="H6" i="6"/>
  <c r="X2432" i="5"/>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F2480" i="5"/>
  <c r="X2480" i="5"/>
  <c r="R2491" i="5"/>
  <c r="J2491" i="5"/>
  <c r="S2503" i="5"/>
  <c r="S2476" i="5"/>
  <c r="AB2481" i="5"/>
  <c r="X248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6" i="5"/>
  <c r="X503" i="5"/>
  <c r="X502" i="5"/>
  <c r="X337" i="5"/>
  <c r="X120" i="5"/>
  <c r="X322" i="5"/>
  <c r="X359" i="5"/>
  <c r="X482" i="5"/>
  <c r="X325" i="5"/>
  <c r="X309" i="5"/>
  <c r="X145" i="5"/>
  <c r="X487" i="5"/>
  <c r="X513" i="5"/>
  <c r="X497" i="5"/>
  <c r="X481" i="5"/>
  <c r="X557" i="5"/>
  <c r="X554" i="5"/>
  <c r="X534" i="5"/>
  <c r="X229" i="5"/>
  <c r="X20" i="5"/>
  <c r="X148" i="5"/>
  <c r="X529" i="5"/>
  <c r="X386" i="5"/>
  <c r="X121" i="5"/>
  <c r="X545" i="5"/>
  <c r="X558" i="5"/>
  <c r="S531" i="5"/>
  <c r="X335" i="5"/>
  <c r="X355" i="5"/>
  <c r="S355" i="5"/>
  <c r="X317" i="5"/>
  <c r="X153" i="5"/>
  <c r="X213" i="5"/>
  <c r="X19" i="5"/>
  <c r="X232" i="5"/>
  <c r="X69" i="5"/>
  <c r="X328" i="5"/>
  <c r="X97" i="5"/>
  <c r="X240" i="5"/>
  <c r="X300" i="5"/>
  <c r="X197" i="5"/>
  <c r="X133" i="5"/>
  <c r="X233" i="5"/>
  <c r="X173" i="5"/>
  <c r="X352" i="5"/>
  <c r="X33" i="5"/>
  <c r="S342" i="5"/>
  <c r="X157" i="5"/>
  <c r="X330" i="5"/>
  <c r="X245" i="5"/>
  <c r="X113" i="5"/>
  <c r="X332" i="5"/>
  <c r="X81" i="5"/>
  <c r="X450" i="5"/>
  <c r="X77" i="5"/>
  <c r="X334" i="5"/>
  <c r="X281" i="5"/>
  <c r="X205" i="5"/>
  <c r="X161" i="5"/>
  <c r="X324" i="5"/>
  <c r="X37" i="5"/>
  <c r="X137" i="5"/>
  <c r="X141" i="5"/>
  <c r="X125" i="5"/>
  <c r="X216" i="5"/>
  <c r="X277" i="5"/>
  <c r="X181" i="5"/>
  <c r="X217" i="5"/>
  <c r="X85" i="5"/>
  <c r="X201" i="5"/>
  <c r="X368" i="5"/>
  <c r="X45" i="5"/>
  <c r="X314" i="5"/>
  <c r="S314" i="5"/>
  <c r="X95" i="5"/>
  <c r="X47" i="5"/>
  <c r="X21" i="5"/>
  <c r="X326" i="5"/>
  <c r="X117" i="5"/>
  <c r="X310" i="5"/>
  <c r="X252" i="5"/>
  <c r="X53" i="5"/>
  <c r="X49" i="5"/>
  <c r="X316" i="5"/>
  <c r="X65" i="5"/>
  <c r="X372" i="5"/>
  <c r="X61" i="5"/>
  <c r="X356" i="5"/>
  <c r="S356" i="5"/>
  <c r="X89" i="5"/>
  <c r="X129" i="5"/>
  <c r="X382" i="5"/>
  <c r="S382" i="5"/>
  <c r="X312" i="5"/>
  <c r="X91" i="5"/>
  <c r="X75" i="5"/>
  <c r="X43" i="5"/>
  <c r="X249" i="5"/>
  <c r="X318" i="5"/>
  <c r="X241" i="5"/>
  <c r="X344" i="5"/>
  <c r="X284" i="5"/>
  <c r="X320" i="5"/>
  <c r="X248" i="5"/>
  <c r="X308" i="5"/>
  <c r="C12" i="6"/>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F101" i="5"/>
  <c r="X2324" i="5"/>
  <c r="H2011" i="5"/>
  <c r="F639" i="5"/>
  <c r="J206"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0" i="5"/>
  <c r="R70"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J70" i="5"/>
  <c r="I70" i="5"/>
  <c r="F200" i="5"/>
  <c r="R1054" i="5"/>
  <c r="I890" i="5"/>
  <c r="H866" i="5"/>
  <c r="R711" i="5"/>
  <c r="R426" i="5"/>
  <c r="J193" i="5"/>
  <c r="R607" i="5"/>
  <c r="J711" i="5"/>
  <c r="X2464" i="5"/>
  <c r="J2464" i="5"/>
  <c r="F1695" i="5"/>
  <c r="I2204" i="5"/>
  <c r="R2204" i="5"/>
  <c r="J2204" i="5"/>
  <c r="H2204" i="5"/>
  <c r="F2204" i="5"/>
  <c r="X2204" i="5"/>
  <c r="X639" i="5"/>
  <c r="R639" i="5"/>
  <c r="J1066" i="5"/>
  <c r="H1066" i="5"/>
  <c r="X671"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H42" i="5"/>
  <c r="I42" i="5"/>
  <c r="J42" i="5"/>
  <c r="R42" i="5"/>
  <c r="H90" i="5"/>
  <c r="R90" i="5"/>
  <c r="I90" i="5"/>
  <c r="J90"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7"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61" i="4"/>
  <c r="G31" i="4"/>
  <c r="G49" i="4"/>
  <c r="G43" i="4"/>
  <c r="G37" i="4"/>
  <c r="G67" i="4"/>
  <c r="G74" i="4"/>
  <c r="G55"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c r="B51" i="4"/>
  <c r="A35" i="6"/>
  <c r="B69" i="4"/>
  <c r="A50" i="6"/>
  <c r="B63" i="4"/>
  <c r="A45" i="6"/>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A24" i="6"/>
  <c r="B68" i="4"/>
  <c r="A49" i="6"/>
  <c r="B62" i="4"/>
  <c r="A44" i="6"/>
  <c r="B50" i="4"/>
  <c r="A34" i="6"/>
  <c r="B56" i="4"/>
  <c r="A39" i="6"/>
  <c r="J2486" i="5"/>
  <c r="I2486" i="5"/>
  <c r="X2486" i="5"/>
  <c r="R2486" i="5"/>
  <c r="H2486" i="5"/>
  <c r="F2486" i="5"/>
  <c r="H2466" i="5"/>
  <c r="R2466" i="5"/>
  <c r="J2466" i="5"/>
  <c r="I2466" i="5"/>
  <c r="F2466" i="5"/>
  <c r="X2466" i="5"/>
  <c r="D64" i="6"/>
  <c r="C64" i="6"/>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c r="B65" i="4"/>
  <c r="A47" i="6"/>
  <c r="B71" i="4"/>
  <c r="A52" i="6"/>
  <c r="B59" i="4"/>
  <c r="A42" i="6"/>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c r="B52" i="4"/>
  <c r="A36" i="6"/>
  <c r="B58" i="4"/>
  <c r="A41" i="6"/>
  <c r="B64" i="4"/>
  <c r="A46" i="6"/>
  <c r="A14" i="6"/>
  <c r="B32" i="4"/>
  <c r="A19" i="6"/>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121" i="5"/>
  <c r="S483" i="5"/>
  <c r="S78" i="5"/>
  <c r="S470" i="5"/>
  <c r="S297" i="5"/>
  <c r="S81" i="5"/>
  <c r="S77" i="5"/>
  <c r="S141" i="5"/>
  <c r="S514" i="5"/>
  <c r="S288" i="5"/>
  <c r="S45"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2"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c r="H26" i="6"/>
  <c r="H24" i="6"/>
  <c r="C24" i="6"/>
  <c r="H35" i="6"/>
  <c r="D35" i="6"/>
  <c r="H40" i="6"/>
  <c r="D40" i="6"/>
  <c r="H46" i="6"/>
  <c r="D46" i="6"/>
  <c r="H31" i="6"/>
  <c r="C31" i="6"/>
  <c r="C29" i="6"/>
  <c r="D29" i="6"/>
  <c r="H30" i="6"/>
  <c r="AB12" i="5"/>
  <c r="AB9" i="5"/>
  <c r="AB10" i="5"/>
  <c r="AB14" i="5"/>
  <c r="AB16" i="5"/>
  <c r="AB8" i="5"/>
  <c r="AB13" i="5"/>
  <c r="AB15" i="5"/>
  <c r="AB11"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8" i="6"/>
  <c r="H68" i="6"/>
  <c r="D68" i="6"/>
  <c r="C39" i="6"/>
  <c r="C35" i="6"/>
  <c r="C46" i="6"/>
  <c r="C34" i="6"/>
  <c r="D34" i="6"/>
  <c r="D31" i="6"/>
  <c r="C30" i="6"/>
  <c r="D30" i="6"/>
  <c r="C32" i="6"/>
  <c r="D32" i="6"/>
  <c r="I10" i="5"/>
  <c r="F10" i="5"/>
  <c r="R10" i="5"/>
  <c r="H10" i="5"/>
  <c r="H13" i="5"/>
  <c r="R13" i="5"/>
  <c r="I13" i="5"/>
  <c r="F13" i="5"/>
  <c r="H7" i="5"/>
  <c r="R7" i="5"/>
  <c r="F7" i="5"/>
  <c r="I7" i="5"/>
  <c r="H16" i="5"/>
  <c r="I16" i="5"/>
  <c r="R16" i="5"/>
  <c r="F16"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6" i="5"/>
  <c r="D66" i="6"/>
  <c r="C67" i="6"/>
  <c r="X11" i="5"/>
  <c r="X15" i="5"/>
  <c r="X8" i="5"/>
  <c r="X7" i="5"/>
  <c r="H69" i="6"/>
  <c r="H70" i="6"/>
  <c r="D2"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<sst xmlns="http://schemas.openxmlformats.org/spreadsheetml/2006/main" count="22353" uniqueCount="15805">
  <si>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</si>
  <si>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</si>
  <si>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</si>
  <si>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</si>
  <si>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</si>
  <si>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</si>
  <si>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</si>
  <si>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</si>
  <si>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</si>
  <si>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</si>
  <si>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</si>
  <si>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</si>
  <si>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</si>
  <si>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</si>
  <si>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</si>
  <si>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</si>
  <si>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</si>
  <si>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</si>
  <si>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</si>
  <si>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</si>
  <si>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</si>
  <si>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</si>
  <si>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</si>
  <si>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</si>
  <si>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</si>
  <si>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</si>
  <si>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</si>
  <si>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</si>
  <si>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</si>
  <si>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</si>
  <si>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</si>
  <si>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</si>
  <si>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</si>
  <si>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</si>
  <si>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</si>
  <si>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</si>
  <si>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</si>
  <si>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</si>
  <si>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</si>
  <si>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</si>
  <si>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</si>
  <si>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</si>
  <si>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</si>
  <si>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</si>
  <si>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</si>
  <si>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</si>
  <si>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</si>
  <si>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</si>
  <si>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</si>
  <si>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</si>
  <si>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</si>
  <si>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</si>
  <si>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</si>
  <si>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</si>
  <si>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</si>
  <si>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</si>
  <si>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</si>
  <si>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</si>
  <si>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</si>
  <si>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</si>
  <si>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</si>
  <si>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</si>
  <si>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</si>
  <si>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</si>
  <si>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</si>
  <si>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</si>
  <si>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</si>
  <si>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</si>
  <si>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</si>
  <si>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</si>
  <si>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</si>
  <si>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</si>
  <si>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</si>
  <si>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</si>
  <si>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</si>
  <si>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</si>
  <si>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</si>
  <si>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</si>
  <si>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</si>
  <si>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</si>
  <si>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</si>
  <si>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</si>
  <si>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</si>
  <si>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</si>
  <si>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</si>
  <si>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</si>
  <si>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</si>
  <si>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</si>
  <si>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</si>
  <si>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</si>
  <si>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</si>
  <si>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</si>
  <si>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</si>
  <si>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</si>
  <si>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</si>
  <si>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</si>
  <si>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</si>
  <si>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</si>
  <si>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</si>
  <si>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</si>
  <si>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</si>
  <si>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</si>
  <si>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</si>
  <si>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</si>
  <si>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</si>
  <si>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</si>
  <si>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</si>
  <si>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</si>
  <si>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</si>
  <si>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</si>
  <si>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</si>
  <si>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</si>
  <si>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</si>
  <si>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</si>
  <si>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</si>
  <si>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</si>
  <si>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</si>
  <si>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</si>
  <si>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</si>
  <si>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</si>
  <si>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</si>
  <si>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</si>
  <si>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</si>
  <si>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</si>
  <si>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</si>
  <si>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</si>
  <si>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</si>
  <si>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</si>
  <si>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</si>
  <si>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</si>
  <si>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</si>
  <si>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</si>
  <si>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</si>
  <si>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</si>
  <si>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</si>
  <si>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</si>
  <si>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</si>
  <si>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</si>
  <si>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</si>
  <si>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</si>
  <si>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</si>
  <si>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</si>
  <si>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</si>
  <si>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</si>
  <si>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</si>
  <si>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</si>
  <si>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</si>
  <si>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</si>
  <si>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</si>
  <si>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</si>
  <si>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</si>
  <si>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</si>
  <si>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</si>
  <si>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</si>
  <si>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</si>
  <si>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</si>
  <si>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</si>
  <si>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</si>
  <si>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</si>
  <si>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</si>
  <si>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</si>
  <si>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</si>
  <si>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</si>
  <si>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</si>
  <si>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</si>
  <si>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</si>
  <si>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</si>
  <si>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</si>
  <si>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</si>
  <si>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</si>
  <si>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</si>
  <si>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</si>
  <si>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</si>
  <si>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</si>
  <si>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</si>
  <si>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</si>
  <si>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</si>
  <si>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</si>
  <si>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</si>
  <si>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</si>
  <si>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</si>
  <si>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</si>
  <si>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</si>
  <si>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</si>
  <si>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</si>
  <si>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</si>
  <si>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</si>
  <si>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</si>
  <si>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</si>
  <si>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</si>
  <si>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</si>
  <si>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</si>
  <si>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</si>
  <si>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</si>
  <si>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</si>
  <si>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</si>
  <si>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</si>
  <si>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</si>
  <si>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</si>
  <si>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</si>
  <si>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</si>
  <si>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</si>
  <si>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</si>
  <si>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</si>
  <si>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</si>
  <si>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</si>
  <si>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</si>
  <si>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</si>
  <si>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</si>
  <si>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</si>
  <si>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</si>
  <si>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</si>
  <si>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</si>
  <si>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</si>
  <si>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</si>
  <si>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</si>
  <si>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</si>
  <si>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</si>
  <si>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</si>
  <si>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</si>
  <si>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</si>
  <si>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</si>
  <si>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</si>
  <si>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</si>
  <si>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</si>
  <si>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</si>
  <si>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</si>
  <si>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</si>
  <si>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</si>
  <si>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</si>
  <si>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</si>
  <si>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</si>
  <si>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</si>
  <si>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</si>
  <si>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</si>
  <si>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</si>
  <si>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</si>
  <si>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</si>
  <si>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</si>
  <si>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</si>
  <si>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</si>
  <si>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</si>
  <si>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</si>
  <si>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</si>
  <si>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</si>
  <si>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</si>
  <si>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</si>
  <si>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</si>
  <si>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</si>
  <si>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</si>
  <si>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</si>
  <si>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</si>
  <si>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</si>
  <si>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</si>
  <si>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</si>
  <si>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</si>
  <si>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</si>
  <si>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</si>
  <si>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</si>
  <si>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</si>
  <si>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</si>
  <si>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</si>
  <si>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</si>
  <si>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</si>
  <si>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</si>
  <si>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</si>
  <si>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</si>
  <si>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</si>
  <si>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</si>
  <si>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</si>
  <si>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</si>
  <si>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</si>
  <si>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</si>
  <si>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</si>
  <si>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</si>
  <si>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</si>
  <si>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</si>
  <si>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</si>
  <si>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</si>
  <si>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</si>
  <si>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</si>
  <si>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</si>
  <si>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</si>
  <si>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</si>
  <si>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</si>
  <si>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</si>
  <si>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</si>
  <si>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</si>
  <si>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</si>
  <si>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</si>
  <si>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</si>
  <si>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</si>
  <si>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</si>
  <si>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</si>
  <si>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</si>
  <si>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</si>
  <si>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</si>
  <si>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</si>
  <si>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</si>
  <si>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</si>
  <si>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</si>
  <si>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</si>
  <si>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</si>
  <si>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</si>
  <si>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</si>
  <si>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</si>
  <si>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</si>
  <si>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</si>
  <si>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</si>
  <si>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</si>
  <si>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</si>
  <si>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</si>
  <si>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</si>
  <si>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</si>
  <si>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</si>
  <si>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</si>
  <si>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</si>
  <si>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</si>
  <si>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</si>
  <si>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</si>
  <si>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</si>
  <si>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</si>
  <si>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</si>
  <si>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</si>
  <si>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</si>
  <si>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</si>
  <si>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</si>
  <si>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</si>
  <si>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</si>
  <si>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</si>
  <si>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</si>
  <si>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</si>
  <si>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</si>
  <si>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</si>
  <si>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</si>
  <si>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</si>
  <si>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</si>
  <si>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</si>
  <si>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</si>
  <si>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</si>
  <si>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</si>
  <si>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</si>
  <si>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</si>
  <si>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</si>
  <si>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</si>
  <si>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</si>
  <si>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</si>
  <si>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</si>
  <si>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</si>
  <si>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</si>
  <si>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</si>
  <si>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</si>
  <si>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</si>
  <si>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</si>
  <si>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</si>
  <si>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</si>
  <si>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</si>
  <si>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</si>
  <si>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</si>
  <si>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</si>
  <si>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</si>
  <si>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</si>
  <si>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</si>
  <si>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</si>
  <si>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</si>
  <si>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</si>
  <si>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</si>
  <si>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</si>
  <si>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</si>
  <si>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</si>
  <si>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</si>
  <si>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</si>
  <si>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</si>
  <si>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</si>
  <si>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</si>
  <si>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</si>
  <si>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</si>
  <si>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</si>
  <si>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</si>
  <si>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</si>
  <si>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</si>
  <si>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</si>
  <si>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</si>
  <si>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</si>
  <si>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</si>
  <si>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</si>
  <si>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</si>
  <si>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</si>
  <si>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</si>
  <si>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</si>
  <si>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</si>
  <si>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</si>
  <si>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</si>
  <si>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</si>
  <si>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</si>
  <si>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</si>
  <si>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</si>
  <si>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</si>
  <si>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</si>
  <si>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</si>
  <si>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</si>
  <si>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</si>
  <si>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</si>
  <si>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</si>
  <si>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</si>
  <si>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</si>
  <si>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</si>
  <si>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</si>
  <si>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</si>
  <si>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</si>
  <si>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</si>
  <si>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</si>
  <si>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</si>
  <si>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</si>
  <si>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</si>
  <si>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</si>
  <si>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</si>
  <si>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</si>
  <si>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</si>
  <si>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</si>
  <si>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</si>
  <si>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</si>
  <si>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</si>
  <si>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</si>
  <si>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</si>
  <si>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</si>
  <si>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</si>
  <si>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</si>
  <si>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</si>
  <si>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</si>
  <si>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</si>
  <si>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</si>
  <si>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</si>
  <si>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</si>
  <si>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</si>
  <si>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</si>
  <si>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</si>
  <si>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</si>
  <si>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</si>
  <si>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</si>
  <si>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</si>
  <si>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</si>
  <si>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</si>
  <si>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</si>
  <si>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</si>
  <si>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</si>
  <si>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</si>
  <si>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</si>
  <si>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</si>
  <si>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</si>
  <si>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</si>
  <si>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</si>
  <si>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</si>
  <si>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</si>
  <si>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</si>
  <si>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</si>
  <si>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</si>
  <si>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</si>
  <si>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</si>
  <si>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</si>
  <si>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</si>
  <si>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</si>
  <si>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</si>
  <si>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</si>
  <si>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</si>
  <si>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</si>
  <si>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</si>
  <si>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</si>
  <si>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</si>
  <si>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</si>
  <si>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</si>
  <si>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</si>
  <si>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</si>
  <si>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</si>
  <si>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</si>
  <si>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</si>
  <si>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</si>
  <si>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</si>
  <si>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</si>
  <si>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</si>
  <si>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</si>
  <si>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</si>
  <si>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</si>
  <si>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</si>
  <si>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</si>
  <si>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</si>
  <si>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</si>
  <si>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</si>
  <si>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</si>
  <si>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</si>
  <si>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</si>
  <si>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</si>
  <si>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</si>
  <si>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</si>
  <si>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</si>
  <si>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</si>
  <si>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</si>
  <si>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</si>
  <si>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</si>
  <si>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</si>
  <si>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</si>
  <si>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</si>
  <si>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</si>
  <si>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</si>
  <si>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</si>
  <si>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</si>
  <si>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</si>
  <si>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</si>
  <si>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</si>
  <si>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</si>
  <si>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</si>
  <si>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</si>
  <si>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</si>
  <si>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</si>
  <si>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</si>
  <si>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</si>
  <si>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</si>
  <si>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</si>
  <si>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</si>
  <si>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</si>
  <si>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</si>
  <si>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</si>
  <si>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</si>
  <si>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</si>
  <si>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</si>
  <si>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</si>
  <si>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</si>
  <si>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</si>
  <si>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</si>
  <si>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</si>
  <si>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</si>
  <si>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</si>
  <si>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</si>
  <si>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</si>
  <si>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</si>
  <si>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</si>
  <si>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</si>
  <si>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</si>
  <si>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</si>
  <si>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</si>
  <si>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</si>
  <si>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</si>
  <si>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</si>
  <si>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</si>
  <si>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</si>
  <si>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</si>
  <si>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</si>
  <si>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</si>
  <si>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</si>
  <si>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</si>
  <si>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</si>
  <si>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</si>
  <si>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</si>
  <si>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</si>
  <si>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</si>
  <si>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</si>
  <si>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</si>
  <si>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</si>
  <si>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</si>
  <si>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</si>
  <si>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</si>
  <si>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</si>
  <si>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</si>
  <si>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</si>
  <si>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</si>
  <si>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</si>
  <si>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</si>
  <si>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</si>
  <si>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</si>
  <si>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</si>
  <si>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</si>
  <si>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</si>
  <si>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</si>
  <si>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</si>
  <si>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</si>
  <si>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</si>
  <si>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</si>
  <si>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</si>
  <si>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</si>
  <si>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</si>
  <si>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</si>
  <si>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</si>
  <si>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</si>
  <si>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</si>
  <si>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</si>
  <si>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</si>
  <si>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</si>
  <si>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</si>
  <si>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</si>
  <si>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</si>
  <si>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</si>
  <si>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</si>
  <si>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</si>
  <si>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</si>
  <si>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</si>
  <si>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</si>
  <si>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</si>
  <si>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</si>
  <si>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</si>
  <si>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</si>
  <si>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</si>
  <si>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</si>
  <si>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</si>
  <si>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</si>
  <si>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</si>
  <si>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</si>
  <si>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</si>
  <si>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</si>
  <si>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</si>
  <si>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</si>
  <si>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</si>
  <si>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</si>
  <si>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</si>
  <si>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</si>
  <si>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</si>
  <si>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</si>
  <si>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</si>
  <si>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</si>
  <si>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</si>
  <si>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</si>
  <si>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</si>
  <si>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</si>
  <si>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</si>
  <si>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</si>
  <si>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</si>
  <si>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</si>
  <si>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</si>
  <si>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</si>
  <si>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</si>
  <si>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</si>
  <si>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</si>
  <si>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</si>
  <si>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</si>
  <si>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</si>
  <si>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</si>
  <si>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</si>
  <si>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</si>
  <si>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</si>
  <si>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</si>
  <si>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</si>
  <si>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</si>
  <si>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</si>
  <si>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</si>
  <si>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</si>
  <si>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</si>
  <si>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</si>
  <si>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</si>
  <si>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</si>
  <si>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</si>
  <si>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</si>
  <si>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</si>
  <si>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</si>
  <si>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</si>
  <si>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</si>
  <si>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</si>
  <si>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</si>
  <si>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</si>
  <si>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</si>
  <si>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</si>
  <si>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</si>
  <si>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</si>
  <si>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</si>
  <si>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</si>
  <si>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</si>
  <si>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</si>
  <si>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</si>
  <si>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</si>
  <si>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</si>
  <si>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</si>
  <si>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</si>
  <si>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</si>
  <si>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</si>
  <si>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</si>
  <si>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</si>
  <si>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</si>
  <si>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</si>
  <si>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</si>
  <si>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</si>
  <si>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</si>
  <si>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</si>
  <si>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</si>
  <si>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</si>
  <si>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</si>
  <si>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</si>
  <si>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</si>
  <si>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</si>
  <si>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</si>
  <si>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</si>
  <si>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</si>
  <si>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</si>
  <si>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</si>
  <si>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</si>
  <si>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</si>
  <si>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</si>
  <si>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</si>
  <si>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</si>
  <si>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</si>
  <si>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</si>
  <si>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</si>
  <si>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</si>
  <si>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</si>
  <si>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</si>
  <si>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</si>
  <si>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</si>
  <si>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</si>
  <si>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</si>
  <si>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</si>
  <si>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</si>
  <si>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</si>
  <si>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</si>
  <si>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</si>
  <si>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</si>
  <si>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</si>
  <si>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</si>
  <si>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</si>
  <si>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</si>
  <si>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</si>
  <si>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</si>
  <si>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</si>
  <si>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</si>
  <si>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</si>
  <si>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</si>
  <si>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</si>
  <si>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</si>
  <si>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</si>
  <si>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</si>
  <si>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</si>
  <si>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</si>
  <si>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</si>
  <si>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</si>
  <si>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</si>
  <si>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</si>
  <si>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</si>
  <si>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</si>
  <si>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</si>
  <si>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</si>
  <si>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</si>
  <si>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</si>
  <si>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</si>
  <si>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</si>
  <si>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</si>
  <si>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</si>
  <si>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</si>
  <si>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</si>
  <si>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</si>
  <si>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</si>
  <si>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</si>
  <si>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</si>
  <si>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</si>
  <si>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</si>
  <si>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</si>
  <si>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</si>
  <si>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</si>
  <si>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</si>
  <si>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</si>
  <si>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</si>
  <si>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</si>
  <si>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</si>
  <si>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</si>
  <si>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</si>
  <si>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</si>
  <si>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</si>
  <si>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</si>
  <si>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</si>
  <si>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</si>
  <si>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</si>
  <si>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</si>
  <si>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</si>
  <si>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</si>
  <si>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</si>
  <si>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</si>
  <si>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</si>
  <si>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</si>
  <si>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</si>
  <si>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</si>
  <si>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</si>
  <si>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</si>
  <si>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</si>
  <si>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</si>
  <si>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</si>
  <si>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</si>
  <si>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</si>
  <si>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</si>
  <si>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</si>
  <si>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</si>
  <si>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</si>
  <si>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</si>
  <si>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</si>
  <si>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</si>
  <si>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</si>
  <si>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</si>
  <si>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</si>
  <si>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</si>
  <si>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</si>
  <si>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</si>
  <si>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</si>
  <si>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</si>
  <si>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</si>
  <si>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</si>
  <si>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</si>
  <si>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</si>
  <si>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</si>
  <si>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</si>
  <si>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</si>
  <si>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</si>
  <si>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</si>
  <si>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</si>
  <si>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</si>
  <si>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</si>
  <si>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</si>
  <si>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</si>
  <si>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</si>
  <si>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</si>
  <si>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</si>
  <si>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</si>
  <si>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</si>
  <si>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</si>
  <si>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</si>
  <si>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</si>
  <si>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</si>
  <si>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</si>
  <si>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</si>
  <si>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</si>
  <si>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</si>
  <si>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</si>
  <si>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</si>
  <si>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</si>
  <si>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</si>
  <si>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</si>
  <si>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</si>
  <si>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</si>
  <si>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</si>
  <si>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</si>
  <si>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</si>
  <si>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</si>
  <si>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</si>
  <si>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</si>
  <si>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</si>
  <si>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</si>
  <si>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</si>
  <si>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</si>
  <si>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</si>
  <si>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</si>
  <si>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</si>
  <si>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</si>
  <si>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</si>
  <si>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</si>
  <si>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</si>
  <si>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</si>
  <si>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</si>
  <si>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</si>
  <si>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</si>
  <si>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</si>
  <si>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</si>
  <si>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</si>
  <si>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</si>
  <si>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</si>
  <si>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</si>
  <si>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</si>
  <si>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</si>
  <si>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</si>
  <si>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</si>
  <si>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</si>
  <si>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</si>
  <si>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</si>
  <si>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</si>
  <si>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</si>
  <si>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</si>
  <si>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</si>
  <si>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</si>
  <si>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</si>
  <si>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</si>
  <si>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</si>
  <si>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</si>
  <si>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</si>
  <si>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</si>
  <si>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</si>
  <si>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</si>
  <si>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</si>
  <si>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</si>
  <si>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</si>
  <si>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</si>
  <si>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</si>
  <si>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</si>
  <si>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</si>
  <si>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</si>
  <si>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</si>
  <si>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</si>
  <si>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</si>
  <si>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</si>
  <si>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</si>
  <si>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</si>
  <si>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</si>
  <si>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</si>
  <si>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</si>
  <si>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</si>
  <si>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</si>
  <si>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</si>
  <si>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</si>
  <si>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</si>
  <si>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</si>
  <si>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</si>
  <si>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</si>
  <si>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</si>
  <si>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</si>
  <si>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</si>
  <si>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</si>
  <si>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</si>
  <si>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</si>
  <si>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</si>
  <si>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</si>
  <si>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</si>
  <si>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</si>
  <si>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</si>
  <si>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</si>
  <si>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</si>
  <si>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</si>
  <si>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</si>
  <si>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</si>
  <si>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</si>
  <si>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</si>
  <si>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</si>
  <si>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</si>
  <si>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</si>
  <si>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</si>
  <si>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</si>
  <si>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</si>
  <si>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</si>
  <si>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</si>
  <si>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</si>
  <si>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</si>
  <si>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</si>
  <si>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</si>
  <si>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</si>
  <si>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</si>
  <si>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</si>
  <si>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</si>
  <si>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</si>
  <si>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</si>
  <si>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</si>
  <si>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</si>
  <si>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</si>
  <si>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</si>
  <si>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</si>
  <si>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</si>
  <si>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</si>
  <si>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</si>
  <si>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</si>
  <si>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</si>
  <si>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</si>
  <si>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</si>
  <si>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</si>
  <si>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</si>
  <si>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</si>
  <si>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</si>
  <si>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</si>
  <si>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</si>
  <si>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</si>
  <si>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</si>
  <si>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</si>
  <si>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</si>
  <si>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</si>
  <si>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</si>
  <si>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</si>
  <si>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</si>
  <si>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</si>
  <si>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</si>
  <si>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</si>
  <si>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</si>
  <si>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</si>
  <si>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</si>
  <si>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</si>
  <si>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</si>
  <si>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</si>
  <si>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</si>
  <si>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</si>
  <si>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</si>
  <si>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</si>
  <si>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</si>
  <si>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</si>
  <si>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</si>
  <si>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</si>
  <si>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</si>
  <si>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</si>
  <si>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</si>
  <si>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</si>
  <si>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</si>
  <si>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</si>
  <si>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</si>
  <si>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</si>
  <si>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</si>
  <si>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</si>
  <si>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</si>
  <si>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</si>
  <si>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</si>
  <si>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</si>
  <si>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</si>
  <si>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</si>
  <si>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</si>
  <si>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</si>
  <si>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</si>
  <si>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</si>
  <si>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</si>
  <si>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</si>
  <si>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</si>
  <si>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</si>
  <si>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</si>
  <si>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</si>
  <si>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</si>
  <si>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</si>
  <si>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</si>
  <si>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</si>
  <si>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</si>
  <si>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</si>
  <si>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</si>
  <si>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</si>
  <si>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</si>
  <si>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</si>
  <si>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</si>
  <si>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</si>
  <si>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</si>
  <si>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</si>
  <si>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</si>
  <si>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</si>
  <si>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</si>
  <si>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</si>
  <si>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</si>
  <si>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</si>
  <si>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</si>
  <si>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</si>
  <si>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</si>
  <si>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</si>
  <si>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</si>
  <si>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</si>
  <si>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</si>
  <si>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</si>
  <si>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</si>
  <si>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</si>
  <si>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</si>
  <si>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</si>
  <si>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</si>
  <si>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</si>
  <si>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</si>
  <si>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</si>
  <si>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</si>
  <si>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</si>
  <si>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</si>
  <si>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</si>
  <si>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</si>
  <si>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</si>
  <si>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</si>
  <si>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</si>
  <si>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</si>
  <si>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</si>
  <si>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</si>
  <si>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</si>
  <si>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</si>
  <si>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</si>
  <si>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</si>
  <si>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</si>
  <si>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</si>
  <si>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</si>
  <si>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</si>
  <si>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</si>
  <si>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</si>
  <si>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</si>
  <si>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</si>
  <si>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</si>
  <si>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</si>
  <si>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</si>
  <si>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</si>
  <si>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</si>
  <si>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</si>
  <si>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</si>
  <si>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</si>
  <si>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</si>
  <si>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</si>
  <si>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</si>
  <si>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</si>
  <si>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</si>
  <si>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</si>
  <si>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</si>
  <si>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</si>
  <si>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</si>
  <si>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</si>
  <si>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</si>
  <si>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</si>
  <si>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</si>
  <si>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</si>
  <si>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</si>
  <si>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</si>
  <si>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</si>
  <si>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</si>
  <si>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</si>
  <si>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</si>
  <si>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</si>
  <si>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</si>
  <si>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</si>
  <si>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</si>
  <si>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</si>
  <si>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</si>
  <si>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</si>
  <si>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</si>
  <si>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</si>
  <si>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</si>
  <si>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</si>
  <si>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</si>
  <si>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</si>
  <si>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</si>
  <si>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</si>
  <si>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</si>
  <si>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</si>
  <si>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</si>
  <si>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</si>
  <si>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</si>
  <si>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</si>
  <si>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</si>
  <si>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</si>
  <si>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</si>
  <si>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</si>
  <si>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</si>
  <si>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</si>
  <si>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</si>
  <si>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</si>
  <si>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</si>
  <si>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</si>
  <si>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</si>
  <si>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</si>
  <si>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</si>
  <si>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</si>
  <si>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</si>
  <si>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</si>
  <si>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</si>
  <si>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</si>
  <si>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</si>
  <si>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</si>
  <si>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</si>
  <si>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</si>
  <si>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</si>
  <si>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</si>
  <si>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</si>
  <si>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</si>
  <si>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</si>
  <si>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</si>
  <si>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</si>
  <si>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</si>
  <si>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</si>
  <si>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</si>
  <si>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</si>
  <si>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</si>
  <si>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</si>
  <si>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</si>
  <si>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</si>
  <si>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</si>
  <si>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</si>
  <si>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</si>
  <si>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</si>
  <si>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</si>
  <si>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</si>
  <si>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</si>
  <si>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</si>
  <si>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</si>
  <si>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</si>
  <si>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</si>
  <si>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</si>
  <si>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</si>
  <si>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</si>
  <si>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</si>
  <si>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</si>
  <si>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</si>
  <si>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</si>
  <si>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</si>
  <si>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</si>
  <si>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</si>
  <si>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</si>
  <si>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</si>
  <si>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</si>
  <si>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</si>
  <si>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</si>
  <si>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</si>
  <si>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</si>
  <si>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</si>
  <si>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</si>
  <si>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</si>
  <si>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</si>
  <si>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</si>
  <si>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</si>
  <si>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</si>
  <si>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</si>
  <si>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</si>
  <si>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</si>
  <si>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</si>
  <si>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</si>
  <si>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</si>
  <si>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</si>
  <si>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</si>
  <si>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</si>
  <si>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</si>
  <si>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</si>
  <si>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</si>
  <si>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</si>
  <si>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</si>
  <si>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</si>
  <si>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</si>
  <si>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</si>
  <si>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</si>
  <si>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</si>
  <si>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</si>
  <si>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</si>
  <si>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</si>
  <si>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</si>
  <si>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</si>
  <si>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</si>
  <si>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</si>
  <si>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</si>
  <si>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</si>
  <si>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</si>
  <si>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</si>
  <si>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</si>
  <si>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</si>
  <si>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</si>
  <si>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</si>
  <si>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</si>
  <si>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</si>
  <si>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</si>
  <si>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</si>
  <si>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</si>
  <si>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</si>
  <si>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</si>
  <si>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</si>
  <si>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</si>
  <si>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</si>
  <si>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</si>
  <si>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</si>
  <si>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</si>
  <si>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</si>
  <si>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</si>
  <si>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</si>
  <si>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</si>
  <si>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</si>
  <si>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</si>
  <si>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</si>
  <si>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</si>
  <si>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</si>
  <si>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</si>
  <si>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</si>
  <si>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</si>
  <si>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</si>
  <si>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</si>
  <si>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</si>
  <si>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</si>
  <si>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</si>
  <si>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</si>
  <si>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</si>
  <si>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</si>
  <si>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</si>
  <si>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</si>
  <si>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</si>
  <si>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</si>
  <si>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</si>
  <si>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</si>
  <si>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</si>
  <si>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</si>
  <si>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</si>
  <si>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</si>
  <si>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</si>
  <si>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</si>
  <si>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</si>
  <si>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</si>
  <si>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</si>
  <si>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</si>
  <si>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</si>
  <si>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</si>
  <si>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</si>
  <si>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</si>
  <si>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</si>
  <si>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</si>
  <si>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</si>
  <si>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</si>
  <si>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</si>
  <si>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</si>
  <si>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</si>
  <si>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</si>
  <si>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</si>
  <si>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</si>
  <si>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</si>
  <si>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</si>
  <si>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</si>
  <si>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</si>
  <si>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</si>
  <si>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</si>
  <si>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</si>
  <si>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</si>
  <si>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</si>
  <si>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</si>
  <si>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</si>
  <si>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</si>
  <si>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</si>
  <si>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</si>
  <si>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</si>
  <si>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</si>
  <si>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</si>
  <si>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</si>
  <si>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</si>
  <si>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</si>
  <si>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</si>
  <si>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</si>
  <si>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</si>
  <si>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</si>
  <si>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</si>
  <si>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</si>
  <si>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</si>
  <si>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</si>
  <si>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</si>
  <si>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</si>
  <si>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</si>
  <si>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</si>
  <si>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</si>
  <si>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</si>
  <si>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</si>
  <si>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</si>
  <si>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</si>
  <si>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</si>
  <si>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</si>
  <si>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</si>
  <si>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</si>
  <si>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</si>
  <si>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</si>
  <si>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</si>
  <si>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</si>
  <si>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</si>
  <si>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</si>
  <si>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</si>
  <si>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</si>
  <si>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</si>
  <si>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</si>
  <si>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</si>
  <si>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</si>
  <si>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</si>
  <si>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</si>
  <si>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</si>
  <si>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</si>
  <si>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</si>
  <si>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</si>
  <si>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</si>
  <si>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</si>
  <si>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</si>
  <si>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</si>
  <si>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</si>
  <si>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</si>
  <si>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</si>
  <si>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</si>
  <si>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</si>
  <si>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</si>
  <si>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</si>
  <si>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</si>
  <si>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</si>
  <si>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</si>
  <si>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</si>
  <si>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</si>
  <si>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</si>
  <si>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</si>
  <si>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</si>
  <si>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</si>
  <si>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</si>
  <si>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</si>
  <si>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</si>
  <si>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</si>
  <si>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</si>
  <si>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</si>
  <si>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</si>
  <si>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</si>
  <si>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</si>
  <si>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</si>
  <si>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</si>
  <si>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</si>
  <si>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</si>
  <si>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</si>
  <si>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</si>
  <si>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</si>
  <si>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</si>
  <si>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</si>
  <si>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</si>
  <si>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</si>
  <si>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</si>
  <si>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</si>
  <si>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</si>
  <si>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</si>
  <si>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</si>
  <si>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</si>
  <si>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</si>
  <si>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</si>
  <si>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</si>
  <si>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</si>
  <si>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</si>
  <si>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</si>
  <si>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</si>
  <si>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</si>
  <si>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</si>
  <si>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</si>
  <si>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</si>
  <si>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</si>
  <si>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</si>
  <si>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</si>
  <si>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</si>
  <si>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</si>
  <si>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</si>
  <si>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</si>
  <si>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</si>
  <si>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</si>
  <si>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</si>
  <si>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</si>
  <si>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</si>
  <si>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</si>
  <si>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</si>
  <si>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</si>
  <si>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</si>
  <si>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</si>
  <si>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</si>
  <si>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</si>
  <si>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</si>
  <si>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</si>
  <si>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</si>
  <si>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</si>
  <si>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</si>
  <si>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</si>
  <si>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</si>
  <si>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</si>
  <si>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</si>
  <si>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</si>
  <si>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</si>
  <si>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</si>
  <si>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</si>
  <si>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</si>
  <si>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</si>
  <si>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</si>
  <si>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</si>
  <si>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</si>
  <si>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</si>
  <si>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</si>
  <si>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</si>
  <si>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</si>
  <si>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</si>
  <si>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</si>
  <si>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</si>
  <si>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</si>
  <si>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</si>
  <si>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</si>
  <si>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</si>
  <si>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</si>
  <si>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</si>
  <si>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</si>
  <si>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</si>
  <si>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</si>
  <si>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</si>
  <si>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</si>
  <si>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</si>
  <si>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</si>
  <si>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</si>
  <si>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</si>
  <si>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</si>
  <si>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</si>
  <si>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</si>
  <si>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</si>
  <si>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</si>
  <si>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</si>
  <si>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</si>
  <si>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</si>
  <si>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</si>
  <si>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</si>
  <si>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</si>
  <si>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</si>
  <si>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</si>
  <si>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</si>
  <si>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</si>
  <si>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</si>
  <si>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</si>
  <si>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</si>
  <si>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</si>
  <si>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</si>
  <si>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</si>
  <si>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</si>
  <si>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</si>
  <si>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</si>
  <si>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</si>
  <si>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</si>
  <si>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</si>
  <si>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</si>
  <si>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</si>
  <si>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</si>
  <si>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</si>
  <si>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</si>
  <si>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</si>
  <si>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</si>
  <si>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</si>
  <si>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</si>
  <si>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</si>
  <si>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</si>
  <si>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</si>
  <si>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</si>
  <si>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</si>
  <si>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</si>
  <si>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</si>
  <si>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</si>
  <si>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</si>
  <si>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</si>
  <si>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</si>
  <si>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</si>
  <si>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</si>
  <si>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</si>
  <si>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</si>
  <si>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</si>
  <si>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</si>
  <si>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</si>
  <si>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</si>
  <si>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</si>
  <si>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</si>
  <si>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</si>
  <si>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</si>
  <si>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</si>
  <si>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</si>
  <si>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</si>
  <si>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</si>
  <si>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</si>
  <si>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</si>
  <si>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</si>
  <si>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</si>
  <si>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</si>
  <si>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</si>
  <si>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</si>
  <si>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</si>
  <si>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</si>
  <si>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</si>
  <si>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</si>
  <si>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</si>
  <si>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</si>
  <si>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</si>
  <si>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</si>
  <si>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</si>
  <si>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</si>
  <si>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</si>
  <si>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</si>
  <si>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</si>
  <si>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</si>
  <si>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</si>
  <si>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</si>
  <si>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</si>
  <si>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</si>
  <si>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</si>
  <si>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</si>
  <si>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</si>
  <si>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</si>
  <si>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</si>
  <si>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</si>
  <si>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</si>
  <si>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</si>
  <si>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</si>
  <si>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</si>
  <si>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</si>
  <si>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</si>
  <si>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</si>
  <si>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</si>
  <si>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</si>
  <si>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</si>
  <si>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</si>
  <si>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</si>
  <si>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</si>
  <si>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</si>
  <si>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</si>
  <si>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</si>
  <si>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</si>
  <si>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</si>
  <si>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</si>
  <si>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</si>
  <si>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</si>
  <si>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</si>
  <si>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</si>
  <si>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</si>
  <si>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</si>
  <si>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</si>
  <si>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</si>
  <si>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</si>
  <si>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</si>
  <si>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</si>
  <si>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</si>
  <si>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</si>
  <si>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</si>
  <si>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</si>
  <si>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</si>
  <si>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</si>
  <si>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</si>
  <si>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</si>
  <si>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</si>
  <si>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</si>
  <si>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</si>
  <si>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</si>
  <si>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</si>
  <si>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</si>
  <si>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</si>
  <si>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</si>
  <si>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</si>
  <si>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</si>
  <si>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</si>
  <si>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</si>
  <si>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</si>
  <si>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</si>
  <si>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</si>
  <si>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</si>
  <si>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</si>
  <si>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</si>
  <si>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</si>
  <si>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</si>
  <si>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</si>
  <si>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</si>
  <si>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</si>
  <si>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</si>
  <si>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</si>
  <si>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</si>
  <si>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</si>
  <si>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</si>
  <si>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</si>
  <si>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</si>
  <si>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</si>
  <si>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</si>
  <si>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</si>
  <si>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</si>
  <si>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</si>
  <si>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</si>
  <si>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</si>
  <si>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</si>
  <si>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</si>
  <si>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</si>
  <si>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</si>
  <si>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</si>
  <si>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</si>
  <si>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</si>
  <si>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</si>
  <si>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</si>
  <si>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</si>
  <si>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</si>
  <si>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</si>
  <si>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</si>
  <si>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</si>
  <si>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</si>
  <si>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</si>
  <si>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</si>
  <si>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</si>
  <si>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</si>
  <si>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</si>
  <si>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</si>
  <si>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</si>
  <si>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</si>
  <si>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</si>
  <si>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</si>
  <si>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</si>
  <si>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</si>
  <si>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</si>
  <si>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</si>
  <si>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</si>
  <si>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</si>
  <si>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</si>
  <si>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</si>
  <si>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</si>
  <si>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</si>
  <si>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</si>
  <si>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</si>
  <si>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</si>
  <si>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</si>
  <si>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</si>
  <si>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</si>
  <si>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</si>
  <si>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</si>
  <si>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</si>
  <si>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</si>
  <si>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</si>
  <si>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</si>
  <si>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</si>
  <si>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</si>
  <si>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</si>
  <si>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</si>
  <si>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</si>
  <si>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</si>
  <si>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</si>
  <si>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</si>
  <si>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</si>
  <si>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</si>
  <si>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</si>
  <si>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</si>
  <si>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</si>
  <si>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</si>
  <si>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</si>
  <si>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</si>
  <si>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</si>
  <si>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</si>
  <si>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</si>
  <si>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</si>
  <si>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</si>
  <si>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</si>
  <si>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</si>
  <si>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</si>
  <si>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</si>
  <si>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</si>
  <si>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</si>
  <si>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</si>
  <si>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</si>
  <si>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</si>
  <si>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</si>
  <si>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</si>
  <si>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</si>
  <si>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</si>
  <si>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</si>
  <si>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</si>
  <si>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</si>
  <si>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</si>
  <si>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</si>
  <si>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</si>
  <si>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</si>
  <si>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</si>
  <si>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</si>
  <si>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</si>
  <si>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</si>
  <si>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</si>
  <si>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</si>
  <si>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</si>
  <si>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</si>
  <si>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</si>
  <si>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</si>
  <si>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</si>
  <si>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</si>
  <si>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</si>
  <si>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</si>
  <si>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</si>
  <si>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</si>
  <si>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</si>
  <si>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</si>
  <si>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</si>
  <si>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</si>
  <si>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</si>
  <si>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</si>
  <si>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</si>
  <si>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</si>
  <si>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</si>
  <si>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</si>
  <si>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</si>
  <si>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</si>
  <si>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</si>
  <si>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</si>
  <si>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</si>
  <si>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</si>
  <si>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</si>
  <si>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</si>
  <si>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</si>
  <si>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</si>
  <si>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</si>
  <si>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</si>
  <si>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</si>
  <si>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</si>
  <si>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</si>
  <si>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</si>
  <si>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</si>
  <si>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</si>
  <si>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</si>
  <si>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</si>
  <si>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</si>
  <si>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</si>
  <si>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</si>
  <si>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</si>
  <si>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</si>
  <si>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</si>
  <si>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</si>
  <si>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</si>
  <si>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</si>
  <si>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</si>
  <si>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</si>
  <si>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</si>
  <si>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</si>
  <si>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</si>
  <si>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</si>
  <si>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</si>
  <si>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</si>
  <si>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</si>
  <si>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</si>
  <si>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</si>
  <si>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</si>
  <si>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</si>
  <si>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</si>
  <si>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</si>
  <si>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</si>
  <si>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</si>
  <si>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</si>
  <si>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</si>
  <si>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</si>
  <si>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</si>
  <si>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</si>
  <si>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</si>
  <si>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</si>
  <si>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</si>
  <si>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</si>
  <si>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</si>
  <si>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</si>
  <si>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</si>
  <si>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</si>
  <si>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</si>
  <si>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</si>
  <si>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</si>
  <si>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</si>
  <si>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</si>
  <si>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</si>
  <si>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</si>
  <si>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</si>
  <si>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</si>
  <si>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</si>
  <si>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</si>
  <si>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</si>
  <si>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</si>
  <si>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</si>
  <si>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</si>
  <si>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</si>
  <si>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</si>
  <si>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</si>
  <si>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</si>
  <si>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</si>
  <si>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</si>
  <si>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</si>
  <si>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</si>
  <si>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</si>
  <si>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</si>
  <si>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</si>
  <si>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</si>
  <si>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</si>
  <si>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</si>
  <si>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</si>
  <si>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</si>
  <si>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</si>
  <si>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</si>
  <si>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</si>
  <si>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</si>
  <si>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</si>
  <si>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</si>
  <si>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</si>
  <si>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</si>
  <si>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</si>
  <si>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</si>
  <si>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</si>
  <si>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</si>
  <si>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</si>
  <si>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</si>
  <si>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</si>
  <si>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</si>
  <si>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</si>
  <si>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</si>
  <si>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</si>
  <si>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</si>
  <si>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</si>
  <si>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</si>
  <si>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</si>
  <si>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</si>
  <si>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</si>
  <si>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</si>
  <si>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</si>
  <si>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</si>
  <si>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</si>
  <si>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</si>
  <si>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</si>
  <si>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</si>
  <si>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</si>
  <si>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</si>
  <si>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</si>
  <si>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</si>
  <si>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</si>
  <si>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</si>
  <si>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</si>
  <si>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</si>
  <si>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</si>
  <si>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</si>
  <si>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</si>
  <si>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</si>
  <si>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</si>
  <si>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</si>
  <si>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</si>
  <si>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</si>
  <si>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</si>
  <si>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</si>
  <si>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</si>
  <si>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</si>
  <si>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</si>
  <si>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</si>
  <si>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</si>
  <si>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</si>
  <si>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</si>
  <si>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</si>
  <si>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</si>
  <si>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</si>
  <si>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</si>
  <si>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</si>
  <si>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</si>
  <si>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</si>
  <si>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</si>
  <si>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</si>
  <si>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</si>
  <si>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</si>
  <si>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</si>
  <si>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</si>
  <si>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</si>
  <si>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</si>
  <si>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</si>
  <si>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</si>
  <si>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</si>
  <si>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</si>
  <si>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</si>
  <si>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</si>
  <si>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</si>
  <si>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</si>
  <si>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</si>
  <si>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</si>
  <si>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</si>
  <si>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</si>
  <si>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</si>
  <si>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</si>
  <si>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</si>
  <si>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</si>
  <si>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</si>
  <si>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</si>
  <si>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</si>
  <si>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</si>
  <si>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</si>
  <si>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</si>
  <si>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</si>
  <si>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</si>
  <si>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</si>
  <si>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</si>
  <si>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</si>
  <si>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</si>
  <si>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</si>
  <si>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</si>
  <si>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</si>
  <si>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</si>
  <si>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</si>
  <si>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</si>
  <si>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</si>
  <si>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</si>
  <si>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</si>
  <si>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</si>
  <si>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</si>
  <si>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</si>
  <si>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</si>
  <si>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</si>
  <si>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</si>
  <si>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</si>
  <si>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</si>
  <si>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</si>
  <si>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</si>
  <si>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</si>
  <si>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</si>
  <si>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</si>
  <si>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</si>
  <si>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</si>
  <si>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</si>
  <si>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</si>
  <si>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</si>
  <si>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</si>
  <si>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</si>
  <si>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</si>
  <si>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</si>
  <si>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</si>
  <si>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</si>
  <si>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</si>
  <si>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</si>
  <si>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</si>
  <si>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</si>
  <si>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</si>
  <si>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</si>
  <si>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</si>
  <si>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</si>
  <si>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</si>
  <si>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</si>
  <si>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</si>
  <si>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</si>
  <si>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</si>
  <si>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</si>
  <si>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</si>
  <si>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</si>
  <si>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</si>
  <si>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</si>
  <si>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</si>
  <si>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</si>
  <si>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</si>
  <si>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</si>
  <si>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</si>
  <si>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</si>
  <si>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</si>
  <si>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</si>
  <si>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</si>
  <si>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</si>
  <si>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</si>
  <si>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</si>
  <si>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</si>
  <si>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</si>
  <si>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</si>
  <si>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</si>
  <si>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</si>
  <si>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</si>
  <si>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</si>
  <si>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</si>
  <si>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</si>
  <si>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</si>
  <si>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</si>
  <si>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</si>
  <si>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</si>
  <si>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</si>
  <si>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</si>
  <si>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</si>
  <si>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</si>
  <si>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</si>
  <si>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</si>
  <si>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</si>
  <si>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</si>
  <si>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</si>
  <si>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</si>
  <si>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</si>
  <si>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</si>
  <si>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</si>
  <si>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</si>
  <si>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</si>
  <si>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</si>
  <si>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</si>
  <si>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</si>
  <si>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</si>
  <si>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</si>
  <si>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</si>
  <si>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</si>
  <si>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</si>
  <si>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</si>
  <si>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</si>
  <si>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</si>
  <si>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</si>
  <si>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</si>
  <si>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</si>
  <si>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</si>
  <si>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</si>
  <si>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</si>
  <si>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</si>
  <si>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</si>
  <si>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</si>
  <si>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</si>
  <si>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</si>
  <si>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</si>
  <si>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</si>
  <si>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</si>
  <si>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</si>
  <si>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</si>
  <si>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</si>
  <si>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</si>
  <si>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</si>
  <si>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</si>
  <si>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</si>
  <si>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</si>
  <si>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</si>
  <si>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</si>
  <si>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</si>
  <si>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</si>
  <si>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</si>
  <si>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</si>
  <si>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</si>
  <si>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</si>
  <si>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</si>
  <si>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</si>
  <si>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</si>
  <si>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</si>
  <si>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</si>
  <si>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</si>
  <si>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</si>
  <si>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</si>
  <si>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</si>
  <si>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</si>
  <si>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</si>
  <si>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</si>
  <si>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</si>
  <si>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</si>
  <si>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</si>
  <si>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</si>
  <si>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</si>
  <si>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</si>
  <si>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</si>
  <si>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</si>
  <si>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</si>
  <si>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</si>
  <si>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</si>
  <si>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</si>
  <si>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</si>
  <si>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</si>
  <si>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</si>
  <si>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</si>
  <si>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</si>
  <si>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</si>
  <si>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</si>
  <si>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</si>
  <si>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</si>
  <si>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</si>
  <si>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</si>
  <si>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</si>
  <si>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</si>
  <si>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</si>
  <si>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</si>
  <si>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</si>
  <si>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</si>
  <si>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</si>
  <si>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</si>
  <si>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</si>
  <si>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</si>
  <si>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</si>
  <si>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</si>
  <si>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</si>
  <si>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</si>
  <si>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</si>
  <si>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</si>
  <si>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</si>
  <si>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</si>
  <si>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</si>
  <si>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</si>
  <si>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</si>
  <si>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</si>
  <si>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</si>
  <si>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</si>
  <si>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</si>
  <si>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</si>
  <si>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</si>
  <si>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</si>
  <si>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</si>
  <si>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</si>
  <si>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</si>
  <si>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</si>
  <si>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</si>
  <si>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</si>
  <si>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</si>
  <si>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</si>
  <si>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</si>
  <si>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</si>
  <si>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</si>
  <si>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</si>
  <si>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</si>
  <si>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</si>
  <si>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</si>
  <si>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</si>
  <si>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</si>
  <si>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</si>
  <si>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</si>
  <si>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</si>
  <si>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</si>
  <si>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</si>
  <si>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</si>
  <si>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</si>
  <si>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</si>
  <si>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</si>
  <si>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</si>
  <si>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</si>
  <si>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</si>
  <si>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</si>
  <si>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</si>
  <si>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</si>
  <si>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</si>
  <si>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</si>
  <si>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</si>
  <si>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</si>
  <si>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</si>
  <si>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</si>
  <si>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</si>
  <si>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</si>
  <si>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</si>
  <si>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</si>
  <si>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</si>
  <si>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</si>
  <si>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</si>
  <si>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</si>
  <si>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</si>
  <si>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</si>
  <si>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</si>
  <si>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</si>
  <si>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</si>
  <si>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</si>
  <si>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</si>
  <si>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</si>
  <si>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</si>
  <si>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</si>
  <si>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</si>
  <si>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</si>
  <si>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</si>
  <si>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</si>
  <si>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</si>
  <si>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</si>
  <si>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</si>
  <si>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</si>
  <si>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</si>
  <si>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</si>
  <si>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</si>
  <si>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</si>
  <si>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</si>
  <si>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</si>
  <si>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</si>
  <si>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</si>
  <si>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</si>
  <si>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</si>
  <si>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</si>
  <si>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</si>
  <si>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</si>
  <si>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</si>
  <si>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</si>
  <si>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</si>
  <si>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</si>
  <si>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</si>
  <si>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</si>
  <si>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</si>
  <si>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</si>
  <si>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</si>
  <si>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</si>
  <si>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</si>
  <si>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</si>
  <si>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</si>
  <si>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</si>
  <si>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</si>
  <si>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</si>
  <si>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</si>
  <si>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</si>
  <si>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</si>
  <si>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</si>
  <si>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</si>
  <si>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</si>
  <si>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</si>
  <si>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</si>
  <si>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</si>
  <si>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</si>
  <si>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</si>
  <si>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</si>
  <si>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</si>
  <si>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</si>
  <si>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</si>
  <si>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</si>
  <si>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</si>
  <si>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</si>
  <si>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</si>
  <si>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</si>
  <si>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</si>
  <si>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</si>
  <si>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</si>
  <si>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</si>
  <si>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</si>
  <si>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</si>
  <si>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</si>
  <si>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</si>
  <si>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</si>
  <si>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</si>
  <si>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</si>
  <si>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</si>
  <si>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</si>
  <si>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</si>
  <si>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</si>
  <si>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</si>
  <si>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</si>
  <si>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</si>
  <si>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</si>
  <si>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</si>
  <si>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</si>
  <si>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</si>
  <si>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</si>
  <si>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</si>
  <si>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</si>
  <si>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</si>
  <si>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</si>
  <si>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</si>
  <si>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</si>
  <si>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</si>
  <si>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</si>
  <si>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</si>
  <si>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</si>
  <si>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</si>
  <si>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</si>
  <si>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</si>
  <si>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</si>
  <si>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</si>
  <si>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</si>
  <si>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</si>
  <si>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</si>
  <si>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</si>
  <si>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</si>
  <si>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</si>
  <si>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</si>
  <si>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</si>
  <si>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</si>
  <si>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</si>
  <si>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</si>
  <si>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</si>
  <si>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</si>
  <si>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</si>
  <si>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</si>
  <si>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</si>
  <si>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</si>
  <si>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</si>
  <si>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</si>
  <si>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</si>
  <si>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</si>
  <si>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</si>
  <si>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</si>
  <si>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</si>
  <si>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</si>
  <si>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</si>
  <si>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</si>
  <si>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</si>
  <si>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</si>
  <si>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</si>
  <si>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</si>
  <si>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</si>
  <si>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</si>
  <si>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</si>
  <si>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</si>
  <si>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</si>
  <si>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</si>
  <si>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</si>
  <si>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</si>
  <si>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</si>
  <si>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</si>
  <si>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</si>
  <si>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</si>
  <si>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</si>
  <si>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</si>
  <si>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</si>
  <si>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</si>
  <si>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</si>
  <si>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</si>
  <si>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</si>
  <si>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</si>
  <si>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</si>
  <si>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</si>
  <si>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</si>
  <si>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</si>
  <si>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</si>
  <si>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</si>
  <si>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</si>
  <si>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</si>
  <si>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</si>
  <si>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</si>
  <si>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</si>
  <si>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</si>
  <si>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</si>
  <si>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</si>
  <si>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</si>
  <si>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</si>
  <si>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</si>
  <si>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</si>
  <si>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</si>
  <si>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</si>
  <si>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</si>
  <si>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</si>
  <si>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</si>
  <si>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</si>
  <si>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</si>
  <si>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</si>
  <si>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</si>
  <si>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</si>
  <si>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</si>
  <si>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</si>
  <si>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</si>
  <si>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</si>
  <si>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</si>
  <si>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</si>
  <si>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</si>
  <si>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</si>
  <si>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</si>
  <si>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</si>
  <si>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</si>
  <si>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</si>
  <si>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</si>
  <si>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</si>
  <si>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</si>
  <si>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</si>
  <si>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</si>
  <si>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</si>
  <si>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</si>
  <si>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</si>
  <si>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</si>
  <si>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</si>
  <si>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</si>
  <si>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</si>
  <si>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</si>
  <si>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</si>
  <si>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</si>
  <si>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</si>
  <si>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</si>
  <si>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</si>
  <si>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</si>
  <si>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</si>
  <si>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</si>
  <si>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</si>
  <si>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</si>
  <si>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</si>
  <si>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</si>
  <si>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</si>
  <si>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</si>
  <si>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</si>
  <si>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</si>
  <si>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</si>
  <si>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</si>
  <si>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</si>
  <si>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</si>
  <si>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</si>
  <si>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</si>
  <si>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</si>
  <si>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</si>
  <si>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</si>
  <si>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</si>
  <si>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</si>
  <si>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</si>
  <si>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</si>
  <si>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</si>
  <si>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</si>
  <si>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</si>
  <si>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</si>
  <si>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</si>
  <si>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</si>
  <si>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</si>
  <si>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</si>
  <si>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</si>
  <si>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</si>
  <si>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</si>
  <si>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</si>
  <si>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</si>
  <si>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</si>
  <si>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</si>
  <si>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</si>
  <si>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</si>
  <si>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</si>
  <si>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</si>
  <si>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</si>
  <si>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</si>
  <si>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</si>
  <si>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</si>
  <si>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</si>
  <si>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</si>
  <si>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</si>
  <si>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</si>
  <si>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</si>
  <si>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</si>
  <si>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</si>
  <si>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</si>
  <si>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</si>
  <si>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</si>
  <si>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</si>
  <si>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</si>
  <si>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</si>
  <si>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</si>
  <si>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</si>
  <si>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</si>
  <si>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</si>
  <si>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</si>
  <si>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</si>
  <si>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</si>
  <si>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</si>
  <si>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</si>
  <si>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</si>
  <si>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</si>
  <si>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</si>
  <si>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</si>
  <si>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</si>
  <si>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</si>
  <si>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</si>
  <si>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</si>
  <si>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</si>
  <si>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</si>
  <si>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</si>
  <si>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</si>
  <si>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</si>
  <si>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</si>
  <si>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</si>
  <si>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</si>
  <si>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</si>
  <si>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</si>
  <si>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</si>
  <si>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</si>
  <si>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</si>
  <si>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</si>
  <si>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</si>
  <si>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</si>
  <si>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</si>
  <si>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</si>
  <si>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</si>
  <si>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</si>
  <si>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</si>
  <si>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</si>
  <si>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</si>
  <si>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</si>
  <si>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</si>
  <si>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</si>
  <si>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</si>
  <si>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</si>
  <si>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</si>
  <si>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</si>
  <si>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</si>
  <si>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</si>
  <si>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</si>
  <si>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</si>
  <si>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</si>
  <si>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</si>
  <si>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</si>
  <si>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</si>
  <si>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</si>
  <si>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</si>
  <si>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</si>
  <si>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</si>
  <si>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</si>
  <si>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</si>
  <si>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</si>
  <si>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</si>
  <si>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</si>
  <si>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</si>
  <si>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</si>
  <si>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</si>
  <si>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</si>
  <si>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</si>
  <si>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</si>
  <si>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</si>
  <si>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</si>
  <si>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</si>
  <si>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</si>
  <si>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</si>
  <si>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</si>
  <si>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</si>
  <si>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</si>
  <si>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</si>
  <si>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</si>
  <si>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</si>
  <si>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</si>
  <si>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</si>
  <si>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</si>
  <si>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</si>
  <si>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</si>
  <si>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</si>
  <si>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</si>
  <si>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</si>
  <si>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</si>
  <si>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</si>
  <si>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</si>
  <si>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</si>
  <si>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</si>
  <si>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</si>
  <si>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</si>
  <si>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</si>
  <si>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</si>
  <si>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</si>
  <si>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</si>
  <si>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</si>
  <si>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</si>
  <si>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</si>
  <si>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</si>
  <si>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</si>
  <si>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</si>
  <si>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</si>
  <si>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</si>
  <si>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</si>
  <si>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</si>
  <si>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</si>
  <si>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</si>
  <si>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</si>
  <si>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</si>
  <si>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</si>
  <si>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</si>
  <si>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</si>
  <si>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</si>
  <si>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</si>
  <si>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</si>
  <si>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</si>
  <si>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</si>
  <si>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</si>
  <si>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</si>
  <si>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</si>
  <si>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</si>
  <si>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</si>
  <si>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</si>
  <si>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</si>
  <si>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</si>
  <si>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</si>
  <si>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</si>
  <si>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</si>
  <si>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</si>
  <si>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</si>
  <si>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</si>
  <si>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</si>
  <si>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</si>
  <si>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</si>
  <si>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</si>
  <si>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</si>
  <si>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</si>
  <si>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</si>
  <si>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</si>
  <si>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</si>
  <si>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</si>
  <si>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</si>
  <si>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</si>
  <si>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</si>
  <si>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</si>
  <si>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</si>
  <si>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</si>
  <si>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</si>
  <si>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</si>
  <si>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</si>
  <si>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</si>
  <si>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</si>
  <si>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</si>
  <si>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</si>
  <si>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</si>
  <si>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</si>
  <si>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</si>
  <si>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</si>
  <si>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</si>
  <si>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</si>
  <si>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</si>
  <si>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</si>
  <si>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</si>
  <si>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</si>
  <si>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</si>
  <si>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</si>
  <si>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</si>
  <si>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</si>
  <si>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</si>
  <si>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</si>
  <si>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</si>
  <si>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</si>
  <si>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</si>
  <si>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</si>
  <si>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</si>
  <si>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</si>
  <si>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</si>
  <si>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</si>
  <si>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</si>
  <si>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</si>
  <si>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</si>
  <si>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</si>
  <si>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</si>
  <si>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</si>
  <si>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</si>
  <si>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</si>
  <si>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</si>
  <si>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</si>
  <si>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</si>
  <si>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</si>
  <si>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</si>
  <si>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</si>
  <si>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</si>
  <si>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</si>
  <si>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</si>
  <si>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</si>
  <si>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</si>
  <si>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</si>
  <si>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</si>
  <si>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</si>
  <si>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</si>
  <si>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</si>
  <si>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</si>
  <si>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</si>
  <si>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</si>
  <si>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</si>
  <si>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</si>
  <si>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</si>
  <si>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</si>
  <si>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</si>
  <si>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</si>
  <si>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</si>
  <si>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</si>
  <si>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</si>
  <si>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</si>
  <si>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</si>
  <si>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</si>
  <si>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</si>
  <si>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</si>
  <si>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</si>
  <si>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</si>
  <si>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</si>
  <si>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</si>
  <si>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</si>
  <si>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</si>
  <si>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</si>
  <si>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</si>
  <si>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</si>
  <si>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</si>
  <si>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</si>
  <si>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</si>
  <si>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</si>
  <si>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</si>
  <si>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</si>
  <si>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</si>
  <si>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</si>
  <si>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</si>
  <si>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</si>
  <si>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</si>
  <si>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</si>
  <si>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</si>
  <si>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</si>
  <si>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</si>
  <si>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</si>
  <si>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</si>
  <si>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</si>
  <si>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</si>
  <si>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</si>
  <si>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</si>
  <si>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</si>
  <si>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</si>
  <si>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</si>
  <si>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</si>
  <si>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</si>
  <si>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</si>
  <si>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</si>
  <si>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</si>
  <si>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</si>
  <si>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</si>
  <si>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</si>
  <si>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</si>
  <si>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</si>
  <si>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</si>
  <si>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</si>
  <si>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</si>
  <si>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</si>
  <si>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</si>
  <si>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</si>
  <si>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</si>
  <si>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</si>
  <si>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</si>
  <si>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</si>
  <si>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</si>
  <si>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</si>
  <si>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</si>
  <si>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</si>
  <si>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</si>
  <si>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</si>
  <si>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</si>
  <si>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</si>
  <si>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</si>
  <si>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</si>
  <si>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</si>
  <si>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</si>
  <si>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</si>
  <si>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</si>
  <si>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</si>
  <si>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</si>
  <si>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</si>
  <si>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</si>
  <si>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</si>
  <si>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</si>
  <si>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</si>
  <si>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</si>
  <si>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</si>
  <si>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</si>
  <si>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</si>
  <si>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</si>
  <si>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</si>
  <si>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</si>
  <si>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</si>
  <si>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</si>
  <si>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</si>
  <si>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</si>
  <si>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</si>
  <si>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</si>
  <si>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</si>
  <si>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</si>
  <si>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</si>
  <si>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</si>
  <si>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</si>
  <si>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</si>
  <si>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</si>
  <si>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</si>
  <si>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</si>
  <si>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</si>
  <si>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</si>
  <si>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</si>
  <si>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</si>
  <si>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</si>
  <si>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</si>
  <si>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</si>
  <si>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</si>
  <si>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</si>
  <si>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</si>
  <si>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</si>
  <si>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</si>
  <si>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</si>
  <si>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</si>
  <si>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</si>
  <si>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</si>
  <si>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</si>
  <si>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</si>
  <si>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</si>
  <si>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</si>
  <si>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</si>
  <si>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</si>
  <si>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</si>
  <si>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</si>
  <si>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</si>
  <si>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</si>
  <si>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</si>
  <si>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</si>
  <si>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</si>
  <si>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</si>
  <si>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</si>
  <si>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</si>
  <si>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</si>
  <si>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</si>
  <si>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</si>
  <si>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</si>
  <si>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</si>
  <si>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</si>
  <si>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</si>
  <si>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</si>
  <si>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</si>
  <si>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</si>
  <si>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</si>
  <si>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</si>
  <si>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</si>
  <si>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</si>
  <si>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</si>
  <si>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</si>
  <si>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</si>
  <si>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</si>
  <si>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</si>
  <si>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</si>
  <si>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</si>
  <si>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</si>
  <si>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</si>
  <si>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</si>
  <si>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</si>
  <si>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</si>
  <si>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</si>
  <si>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</si>
  <si>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</si>
  <si>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</si>
  <si>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</si>
  <si>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</si>
  <si>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</si>
  <si>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</si>
  <si>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</si>
  <si>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</si>
  <si>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</si>
  <si>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</si>
  <si>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</si>
  <si>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</si>
  <si>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</si>
  <si>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</si>
  <si>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</si>
  <si>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</si>
  <si>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</si>
  <si>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</si>
  <si>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</si>
  <si>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</si>
  <si>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</si>
  <si>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</si>
  <si>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</si>
  <si>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</si>
  <si>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</si>
  <si>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</si>
  <si>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</si>
  <si>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</si>
  <si>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</si>
  <si>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</si>
  <si>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</si>
  <si>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</si>
  <si>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</si>
  <si>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</si>
  <si>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</si>
  <si>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</si>
  <si>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</si>
  <si>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</si>
  <si>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</si>
  <si>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</si>
  <si>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</si>
  <si>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</si>
  <si>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</si>
  <si>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</si>
  <si>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</si>
  <si>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</si>
  <si>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</si>
  <si>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</si>
  <si>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</si>
  <si>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</si>
  <si>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</si>
  <si>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</si>
  <si>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</si>
  <si>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</si>
  <si>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</si>
  <si>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</si>
  <si>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</si>
  <si>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</si>
  <si>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</si>
  <si>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</si>
  <si>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</si>
  <si>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</si>
  <si>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</si>
  <si>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</si>
  <si>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</si>
  <si>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</si>
  <si>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</si>
  <si>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</si>
  <si>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</si>
  <si>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</si>
  <si>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</si>
  <si>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</si>
  <si>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</si>
  <si>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</si>
  <si>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</si>
  <si>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</si>
  <si>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</si>
  <si>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</si>
  <si>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</si>
  <si>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</si>
  <si>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</si>
  <si>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</si>
  <si>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</si>
  <si>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</si>
  <si>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</si>
  <si>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</si>
  <si>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</si>
  <si>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</si>
  <si>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</si>
  <si>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</si>
  <si>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</si>
  <si>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</si>
  <si>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</si>
  <si>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</si>
  <si>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</si>
  <si>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</si>
  <si>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</si>
  <si>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</si>
  <si>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</si>
  <si>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</si>
  <si>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</si>
  <si>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</si>
  <si>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</si>
  <si>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</si>
  <si>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</si>
  <si>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</si>
  <si>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</si>
  <si>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</si>
  <si>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</si>
  <si>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</si>
  <si>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</si>
  <si>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</si>
  <si>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</si>
  <si>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</si>
  <si>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</si>
  <si>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</si>
  <si>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</si>
  <si>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</si>
  <si>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</si>
  <si>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</si>
  <si>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</si>
  <si>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</si>
  <si>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</si>
  <si>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</si>
  <si>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</si>
  <si>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</si>
  <si>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</si>
  <si>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</si>
  <si>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</si>
  <si>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</si>
  <si>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</si>
  <si>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</si>
  <si>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</si>
  <si>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</si>
  <si>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</si>
  <si>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</si>
  <si>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</si>
  <si>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</si>
  <si>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</si>
  <si>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</si>
  <si>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</si>
  <si>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</si>
  <si>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</si>
  <si>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</si>
  <si>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</si>
  <si>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</si>
  <si>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</si>
  <si>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</si>
  <si>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</si>
  <si>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</si>
  <si>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</si>
  <si>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</si>
  <si>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</si>
  <si>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</si>
  <si>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</si>
  <si>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</si>
  <si>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</si>
  <si>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</si>
  <si>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</si>
  <si>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</si>
  <si>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</si>
  <si>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</si>
  <si>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</si>
  <si>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</si>
  <si>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</si>
  <si>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</si>
  <si>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</si>
  <si>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</si>
  <si>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</si>
  <si>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</si>
  <si>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</si>
  <si>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</si>
  <si>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</si>
  <si>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</si>
  <si>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</si>
  <si>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</si>
  <si>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</si>
  <si>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</si>
  <si>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</si>
  <si>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</si>
  <si>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</si>
  <si>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</si>
  <si>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</si>
  <si>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</si>
  <si>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</si>
  <si>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</si>
  <si>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</si>
  <si>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</si>
  <si>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</si>
  <si>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</si>
  <si>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</si>
  <si>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</si>
  <si>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</si>
  <si>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</si>
  <si>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</si>
  <si>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</si>
  <si>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</si>
  <si>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</si>
  <si>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</si>
  <si>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</si>
  <si>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</si>
  <si>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</si>
  <si>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</si>
  <si>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</si>
  <si>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</si>
  <si>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</si>
  <si>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</si>
  <si>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</si>
  <si>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</si>
  <si>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</si>
  <si>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</si>
  <si>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</si>
  <si>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</si>
  <si>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</si>
  <si>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</si>
  <si>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</si>
  <si>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</si>
  <si>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</si>
  <si>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</si>
  <si>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</si>
  <si>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</si>
  <si>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</si>
  <si>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</si>
  <si>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</si>
  <si>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</si>
  <si>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</si>
  <si>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</si>
  <si>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</si>
  <si>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</si>
  <si>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</si>
  <si>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</si>
  <si>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</si>
  <si>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</si>
  <si>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</si>
  <si>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</si>
  <si>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</si>
  <si>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</si>
  <si>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</si>
  <si>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</si>
  <si>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</si>
  <si>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</si>
  <si>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</si>
  <si>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</si>
  <si>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</si>
  <si>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</si>
  <si>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</si>
  <si>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</si>
  <si>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</si>
  <si>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</si>
  <si>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</si>
  <si>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</si>
  <si>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</si>
  <si>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</si>
  <si>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</si>
  <si>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</si>
  <si>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</si>
  <si>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</si>
  <si>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</si>
  <si>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</si>
  <si>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</si>
  <si>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</si>
  <si>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</si>
  <si>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</si>
  <si>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</si>
  <si>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</si>
  <si>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</si>
  <si>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</si>
  <si>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</si>
  <si>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</si>
  <si>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</si>
  <si>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</si>
  <si>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</si>
  <si>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</si>
  <si>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</si>
  <si>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</si>
  <si>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</si>
  <si>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</si>
  <si>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</si>
  <si>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</si>
  <si>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</si>
  <si>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</si>
  <si>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</si>
  <si>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</si>
  <si>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</si>
  <si>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</si>
  <si>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</si>
  <si>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</si>
  <si>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</si>
  <si>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</si>
  <si>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</si>
  <si>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</si>
  <si>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</si>
  <si>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</si>
  <si>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</si>
  <si>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</si>
  <si>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</si>
  <si>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</si>
  <si>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</si>
  <si>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</si>
  <si>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</si>
  <si>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</si>
  <si>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</si>
  <si>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</si>
  <si>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</si>
  <si>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</si>
  <si>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</si>
  <si>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</si>
  <si>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</si>
  <si>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</si>
  <si>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</si>
  <si>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</si>
  <si>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</si>
  <si>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</si>
  <si>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</si>
  <si>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</si>
  <si>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</si>
  <si>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</si>
  <si>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</si>
  <si>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</si>
  <si>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</si>
  <si>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</si>
  <si>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</si>
  <si>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</si>
  <si>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</si>
  <si>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</si>
  <si>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</si>
  <si>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</si>
  <si>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</si>
  <si>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</si>
  <si>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</si>
  <si>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</si>
  <si>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</si>
  <si>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</si>
  <si>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</si>
  <si>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</si>
  <si>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</si>
  <si>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</si>
  <si>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</si>
  <si>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</si>
  <si>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</si>
  <si>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</si>
  <si>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</si>
  <si>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</si>
  <si>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</si>
  <si>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</si>
  <si>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</si>
  <si>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</si>
  <si>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</si>
  <si>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</si>
  <si>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</si>
  <si>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</si>
  <si>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</si>
  <si>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</si>
  <si>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</si>
  <si>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</si>
  <si>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</si>
  <si>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</si>
  <si>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</si>
  <si>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</si>
  <si>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</si>
  <si>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</si>
  <si>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</si>
  <si>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</si>
  <si>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</si>
  <si>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</si>
  <si>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</si>
  <si>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</si>
  <si>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</si>
  <si>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</si>
  <si>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</si>
  <si>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</si>
  <si>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</si>
  <si>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</si>
  <si>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</si>
  <si>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</si>
  <si>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</si>
  <si>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</si>
  <si>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</si>
  <si>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</si>
  <si>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</si>
  <si>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</si>
  <si>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</si>
  <si>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</si>
  <si>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</si>
  <si>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</si>
  <si>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</si>
  <si>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</si>
  <si>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</si>
  <si>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</si>
  <si>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</si>
  <si>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</si>
  <si>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</si>
  <si>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</si>
  <si>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</si>
  <si>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</si>
  <si>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</si>
  <si>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</si>
  <si>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</si>
  <si>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</si>
  <si>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</si>
  <si>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</si>
  <si>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</si>
  <si>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</si>
  <si>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</si>
  <si>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</si>
  <si>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</si>
  <si>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</si>
  <si>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</si>
  <si>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</si>
  <si>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</si>
  <si>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</si>
  <si>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</si>
  <si>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</si>
  <si>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</si>
  <si>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</si>
  <si>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</si>
  <si>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</si>
  <si>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</si>
  <si>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</si>
  <si>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</si>
  <si>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</si>
  <si>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</si>
  <si>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</si>
  <si>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</si>
  <si>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</si>
  <si>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</si>
  <si>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</si>
  <si>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</si>
  <si>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</si>
  <si>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</si>
  <si>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</si>
  <si>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</si>
  <si>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</si>
  <si>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</si>
  <si>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</si>
  <si>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</si>
  <si>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</si>
  <si>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</si>
  <si>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</si>
  <si>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</si>
  <si>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</si>
  <si>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</si>
  <si>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</si>
  <si>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</si>
  <si>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</si>
  <si>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</si>
  <si>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</si>
  <si>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</si>
  <si>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</si>
  <si>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</si>
  <si>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</si>
  <si>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</si>
  <si>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</si>
  <si>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</si>
  <si>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</si>
  <si>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</si>
  <si>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</si>
  <si>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</si>
  <si>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</si>
  <si>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</si>
  <si>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</si>
  <si>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</si>
  <si>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</si>
  <si>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</si>
  <si>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</si>
  <si>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</si>
  <si>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</si>
  <si>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</si>
  <si>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</si>
  <si>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</si>
  <si>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</si>
  <si>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</si>
  <si>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</si>
  <si>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</si>
  <si>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</si>
  <si>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</si>
  <si>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</si>
  <si>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</si>
  <si>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</si>
  <si>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</si>
  <si>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</si>
  <si>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</si>
  <si>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</si>
  <si>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</si>
  <si>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</si>
  <si>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</si>
  <si>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</si>
  <si>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</si>
  <si>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</si>
  <si>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</si>
  <si>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</si>
  <si>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</si>
  <si>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</si>
  <si>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</si>
  <si>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</si>
  <si>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</si>
  <si>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</si>
  <si>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</si>
  <si>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</si>
  <si>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</si>
  <si>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</si>
  <si>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</si>
  <si>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</si>
  <si>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</si>
  <si>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</si>
  <si>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</si>
  <si>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</si>
  <si>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</si>
  <si>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</si>
  <si>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</si>
  <si>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</si>
  <si>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</si>
  <si>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</si>
  <si>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</si>
  <si>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</si>
  <si>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</si>
  <si>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</si>
  <si>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</si>
  <si>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</si>
  <si>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</si>
  <si>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</si>
  <si>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</si>
  <si>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</si>
  <si>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</si>
  <si>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</si>
  <si>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</si>
  <si>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</si>
  <si>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</si>
  <si>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</si>
  <si>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</si>
  <si>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</si>
  <si>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</si>
  <si>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</si>
  <si>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</si>
  <si>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</si>
  <si>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</si>
  <si>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</si>
  <si>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</si>
  <si>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</si>
  <si>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</si>
  <si>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</si>
  <si>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</si>
  <si>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</si>
  <si>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</si>
  <si>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</si>
  <si>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</si>
  <si>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</si>
  <si>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</si>
  <si>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</si>
  <si>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</si>
  <si>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</si>
  <si>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</si>
  <si>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</si>
  <si>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</si>
  <si>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</si>
  <si>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</si>
  <si>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</si>
  <si>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</si>
  <si>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</si>
  <si>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</si>
  <si>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</si>
  <si>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</si>
  <si>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</si>
  <si>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</si>
  <si>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</si>
  <si>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</si>
  <si>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</si>
  <si>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</si>
  <si>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</si>
  <si>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</si>
  <si>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</si>
  <si>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</si>
  <si>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</si>
  <si>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</si>
  <si>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</si>
  <si>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</si>
  <si>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</si>
  <si>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</si>
  <si>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</si>
  <si>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</si>
  <si>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</si>
  <si>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</si>
  <si>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</si>
  <si>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</si>
  <si>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</si>
  <si>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</si>
  <si>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</si>
  <si>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</si>
  <si>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</si>
  <si>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</si>
  <si>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</si>
  <si>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</si>
  <si>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</si>
  <si>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</si>
  <si>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</si>
  <si>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</si>
  <si>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</si>
  <si>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</si>
  <si>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</si>
  <si>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</si>
  <si>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</si>
  <si>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</si>
  <si>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</si>
  <si>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</si>
  <si>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</si>
  <si>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</si>
  <si>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</si>
  <si>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</si>
  <si>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</si>
  <si>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</si>
  <si>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</si>
  <si>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</si>
  <si>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</si>
  <si>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</si>
  <si>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</si>
  <si>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</si>
  <si>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</si>
  <si>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</si>
  <si>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</si>
  <si>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</si>
  <si>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</si>
  <si>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</si>
  <si>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</si>
  <si>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</si>
  <si>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</si>
  <si>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</si>
  <si>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</si>
  <si>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</si>
  <si>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</si>
  <si>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</si>
  <si>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</si>
  <si>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</si>
  <si>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</si>
  <si>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</si>
  <si>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</si>
  <si>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</si>
  <si>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</si>
  <si>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</si>
  <si>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</si>
  <si>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</si>
  <si>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</si>
  <si>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</si>
  <si>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</si>
  <si>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</si>
  <si>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</si>
  <si>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</si>
  <si>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</si>
  <si>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</si>
  <si>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</si>
  <si>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</si>
  <si>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</si>
  <si>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</si>
  <si>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</si>
  <si>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</si>
  <si>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</si>
  <si>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</si>
  <si>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</si>
  <si>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</si>
  <si>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</si>
  <si>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</si>
  <si>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</si>
  <si>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</si>
  <si>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</si>
  <si>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</si>
  <si>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</si>
  <si>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</si>
  <si>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</si>
  <si>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</si>
  <si>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</si>
  <si>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</si>
  <si>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</si>
  <si>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</si>
  <si>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</si>
  <si>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</si>
  <si>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</si>
  <si>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</si>
  <si>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</si>
  <si>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</si>
  <si>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</si>
  <si>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</si>
  <si>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</si>
  <si>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</si>
  <si>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</si>
  <si>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</si>
  <si>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</si>
  <si>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</si>
  <si>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</si>
  <si>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</si>
  <si>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</si>
  <si>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</si>
  <si>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</si>
  <si>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</si>
  <si>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</si>
  <si>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</si>
  <si>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</si>
  <si>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</si>
  <si>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</si>
  <si>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</si>
  <si>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</si>
  <si>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</si>
  <si>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</si>
  <si>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</si>
  <si>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</si>
  <si>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</si>
  <si>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</si>
  <si>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</si>
  <si>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</si>
  <si>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</si>
  <si>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</si>
  <si>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</si>
  <si>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</si>
  <si>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</si>
  <si>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</si>
  <si>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</si>
  <si>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</si>
  <si>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</si>
  <si>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</si>
  <si>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</si>
  <si>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</si>
  <si>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</si>
  <si>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</si>
  <si>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</si>
  <si>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</si>
  <si>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</si>
  <si>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</si>
  <si>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</si>
  <si>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</si>
  <si>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</si>
  <si>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</si>
  <si>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</si>
  <si>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</si>
  <si>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</si>
  <si>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</si>
  <si>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</si>
  <si>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</si>
  <si>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</si>
  <si>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</si>
  <si>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</si>
  <si>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</si>
  <si>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</si>
  <si>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</si>
  <si>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</si>
  <si>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</si>
  <si>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</si>
  <si>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</si>
  <si>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</si>
  <si>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</si>
  <si>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</si>
  <si>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</si>
  <si>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</si>
  <si>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</si>
  <si>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</si>
  <si>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</si>
  <si>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</si>
  <si>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</si>
  <si>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</si>
  <si>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</si>
  <si>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</si>
  <si>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</si>
  <si>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</si>
  <si>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</si>
  <si>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</si>
  <si>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</si>
  <si>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</si>
  <si>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</si>
  <si>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</si>
  <si>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</si>
  <si>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</si>
  <si>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</si>
  <si>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</si>
  <si>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</si>
  <si>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</si>
  <si>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</si>
  <si>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</si>
  <si>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</si>
  <si>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</si>
  <si>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</si>
  <si>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</si>
  <si>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</si>
  <si>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</si>
  <si>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</si>
  <si>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</si>
  <si>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</si>
  <si>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</si>
  <si>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</si>
  <si>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</si>
  <si>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</si>
  <si>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</si>
  <si>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</si>
  <si>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</si>
  <si>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</si>
  <si>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</si>
  <si>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</si>
  <si>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</si>
  <si>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</si>
  <si>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</si>
  <si>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</si>
  <si>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</si>
  <si>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</si>
  <si>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</si>
  <si>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</si>
  <si>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</si>
  <si>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</si>
  <si>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</si>
  <si>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</si>
  <si>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</si>
  <si>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</si>
  <si>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</si>
  <si>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</si>
  <si>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</si>
  <si>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</si>
  <si>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</si>
  <si>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</si>
  <si>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</si>
  <si>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</si>
  <si>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</si>
  <si>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</si>
  <si>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</si>
  <si>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</si>
  <si>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</si>
  <si>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</si>
  <si>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</si>
  <si>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</si>
  <si>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</si>
  <si>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</si>
  <si>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</si>
  <si>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</si>
  <si>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</si>
  <si>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</si>
  <si>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</si>
  <si>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</si>
  <si>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</si>
  <si>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</si>
  <si>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</si>
  <si>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</si>
  <si>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</si>
  <si>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</si>
  <si>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</si>
  <si>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</si>
  <si>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</si>
  <si>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</si>
  <si>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</si>
  <si>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</si>
  <si>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</si>
  <si>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</si>
  <si>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</si>
  <si>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</si>
  <si>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</si>
  <si>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</si>
  <si>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</si>
  <si>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</si>
  <si>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</si>
  <si>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</si>
  <si>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</si>
  <si>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</si>
  <si>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</si>
  <si>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</si>
  <si>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</si>
  <si>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</si>
  <si>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</si>
  <si>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</si>
  <si>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</si>
  <si>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</si>
  <si>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</si>
  <si>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</si>
  <si>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</si>
  <si>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</si>
  <si>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</si>
  <si>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</si>
  <si>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</si>
  <si>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</si>
  <si>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</si>
  <si>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</si>
  <si>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</si>
  <si>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</si>
  <si>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</si>
  <si>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</si>
  <si>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</si>
  <si>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</si>
  <si>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</si>
  <si>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</si>
  <si>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</si>
  <si>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</si>
  <si>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</si>
  <si>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</si>
  <si>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</si>
  <si>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</si>
  <si>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</si>
  <si>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</si>
  <si>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</si>
  <si>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</si>
  <si>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</si>
  <si>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</si>
  <si>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</si>
  <si>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</si>
  <si>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</si>
  <si>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</si>
  <si>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</si>
  <si>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</si>
  <si>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</si>
  <si>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</si>
  <si>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</si>
  <si>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</si>
  <si>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</si>
  <si>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</si>
  <si>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</si>
  <si>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</si>
  <si>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</si>
  <si>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</si>
  <si>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</si>
  <si>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</si>
  <si>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</si>
  <si>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</si>
  <si>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</si>
  <si>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</si>
  <si>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</si>
  <si>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</si>
  <si>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</si>
  <si>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</si>
  <si>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</si>
  <si>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</si>
  <si>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</si>
  <si>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</si>
  <si>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</si>
  <si>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</si>
  <si>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</si>
  <si>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</si>
  <si>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</si>
  <si>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</si>
  <si>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</si>
  <si>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</si>
  <si>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</si>
  <si>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</si>
  <si>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</si>
  <si>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</si>
  <si>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</si>
  <si>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</si>
  <si>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</si>
  <si>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</si>
  <si>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</si>
  <si>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</si>
  <si>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</si>
  <si>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</si>
  <si>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</si>
  <si>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</si>
  <si>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</si>
  <si>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</si>
  <si>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</si>
  <si>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</si>
  <si>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</si>
  <si>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</si>
  <si>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</si>
  <si>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</si>
  <si>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</si>
  <si>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</si>
  <si>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</si>
  <si>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</si>
  <si>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</si>
  <si>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</si>
  <si>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</si>
  <si>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</si>
  <si>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</si>
  <si>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</si>
  <si>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</si>
  <si>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</si>
  <si>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</si>
  <si>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</si>
  <si>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</si>
  <si>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</si>
  <si>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</si>
  <si>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</si>
  <si>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</si>
  <si>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</si>
  <si>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</si>
  <si>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</si>
  <si>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</si>
  <si>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</si>
  <si>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</si>
  <si>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</si>
  <si>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</si>
  <si>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</si>
  <si>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</si>
  <si>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</si>
  <si>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</si>
  <si>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</si>
  <si>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</si>
  <si>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</si>
  <si>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</si>
  <si>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</si>
  <si>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</si>
  <si>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</si>
  <si>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</si>
  <si>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</si>
  <si>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</si>
  <si>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</si>
  <si>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</si>
  <si>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</si>
  <si>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</si>
  <si>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</si>
  <si>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</si>
  <si>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</si>
  <si>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</si>
  <si>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</si>
  <si>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</si>
  <si>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</si>
  <si>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</si>
  <si>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</si>
  <si>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</si>
  <si>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</si>
  <si>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</si>
  <si>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</si>
  <si>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</si>
  <si>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</si>
  <si>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</si>
  <si>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</si>
  <si>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</si>
  <si>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</si>
  <si>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</si>
  <si>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</si>
  <si>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</si>
  <si>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</si>
  <si>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</si>
  <si>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</si>
  <si>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</si>
  <si>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</si>
  <si>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</si>
  <si>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</si>
  <si>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</si>
  <si>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</si>
  <si>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</si>
  <si>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</si>
  <si>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</si>
  <si>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</si>
  <si>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</si>
  <si>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</si>
  <si>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</si>
  <si>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</si>
  <si>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</si>
  <si>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</si>
  <si>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</si>
  <si>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</si>
  <si>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</si>
  <si>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</si>
  <si>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</si>
  <si>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</si>
  <si>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</si>
  <si>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</si>
  <si>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</si>
  <si>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</si>
  <si>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</si>
  <si>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</si>
  <si>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</si>
  <si>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</si>
  <si>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</si>
  <si>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</si>
  <si>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</si>
  <si>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</si>
  <si>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</si>
  <si>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</si>
  <si>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</si>
  <si>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</si>
  <si>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</si>
  <si>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</si>
  <si>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</si>
  <si>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</si>
  <si>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</si>
  <si>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</si>
  <si>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</si>
  <si>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</si>
  <si>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</si>
  <si>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</si>
  <si>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</si>
  <si>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</si>
  <si>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</si>
  <si>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</si>
  <si>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</si>
  <si>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</si>
  <si>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</si>
  <si>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</si>
  <si>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</si>
  <si>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</si>
  <si>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</si>
  <si>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</si>
  <si>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</si>
  <si>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</si>
  <si>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</si>
  <si>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</si>
  <si>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</si>
  <si>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</si>
  <si>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</si>
  <si>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</si>
  <si>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</si>
  <si>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</si>
  <si>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</si>
  <si>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</si>
  <si>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</si>
  <si>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</si>
  <si>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</si>
  <si>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</si>
  <si>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</si>
  <si>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</si>
  <si>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</si>
  <si>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</si>
  <si>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</si>
  <si>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</si>
  <si>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</si>
  <si>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</si>
  <si>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</si>
  <si>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</si>
  <si>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</si>
  <si>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</si>
  <si>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</si>
  <si>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</si>
  <si>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</si>
  <si>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</si>
  <si>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</si>
  <si>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</si>
  <si>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</si>
  <si>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</si>
  <si>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</si>
  <si>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</si>
  <si>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</si>
  <si>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</si>
  <si>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</si>
  <si>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</si>
  <si>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</si>
  <si>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</si>
  <si>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</si>
  <si>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</si>
  <si>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</si>
  <si>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</si>
  <si>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</si>
  <si>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</si>
  <si>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</si>
  <si>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</si>
  <si>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</si>
  <si>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</si>
  <si>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</si>
  <si>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</si>
  <si>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</si>
  <si>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</si>
  <si>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</si>
  <si>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</si>
  <si>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</si>
  <si>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</si>
  <si>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</si>
  <si>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</si>
  <si>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</si>
  <si>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</si>
  <si>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</si>
  <si>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</si>
  <si>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</si>
  <si>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</si>
  <si>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</si>
  <si>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</si>
  <si>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</si>
  <si>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</si>
  <si>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</si>
  <si>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</si>
  <si>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</si>
  <si>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</si>
  <si>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</si>
  <si>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</si>
  <si>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</si>
  <si>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</si>
  <si>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</si>
  <si>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</si>
  <si>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</si>
  <si>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</si>
  <si>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</si>
  <si>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</si>
  <si>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</si>
  <si>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</si>
  <si>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</si>
  <si>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</si>
  <si>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</si>
  <si>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</si>
  <si>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</si>
  <si>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</si>
  <si>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</si>
  <si>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</si>
  <si>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</si>
  <si>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</si>
  <si>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</si>
  <si>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</si>
  <si>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</si>
  <si>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</si>
  <si>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</si>
  <si>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</si>
  <si>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</si>
  <si>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</si>
  <si>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</si>
  <si>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</si>
  <si>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</si>
  <si>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</si>
  <si>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</si>
  <si>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</si>
  <si>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</si>
  <si>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</si>
  <si>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</si>
  <si>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</si>
  <si>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</si>
  <si>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</si>
  <si>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</si>
  <si>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</si>
  <si>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</si>
  <si>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</si>
  <si>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</si>
  <si>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</si>
  <si>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</si>
  <si>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</si>
  <si>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</si>
  <si>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</si>
  <si>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</si>
  <si>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</si>
  <si>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</si>
  <si>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</si>
  <si>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</si>
  <si>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</si>
  <si>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</si>
  <si>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</si>
  <si>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</si>
  <si>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</si>
  <si>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</si>
  <si>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</si>
  <si>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</si>
  <si>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</si>
  <si>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</si>
  <si>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</si>
  <si>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</si>
  <si>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</si>
  <si>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</si>
  <si>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</si>
  <si>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</si>
  <si>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</si>
  <si>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</si>
  <si>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</si>
  <si>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</si>
  <si>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</si>
  <si>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</si>
  <si>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</si>
  <si>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</si>
  <si>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</si>
  <si>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</si>
  <si>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</si>
  <si>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</si>
  <si>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</si>
  <si>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</si>
  <si>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</si>
  <si>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</si>
  <si>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</si>
  <si>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</si>
  <si>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</si>
  <si>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</si>
  <si>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</si>
  <si>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</si>
  <si>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</si>
  <si>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</si>
  <si>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</si>
  <si>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</si>
  <si>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</si>
  <si>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</si>
  <si>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</si>
  <si>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</si>
  <si>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</si>
  <si>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</si>
  <si>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</si>
  <si>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</si>
  <si>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</si>
  <si>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</si>
  <si>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</si>
  <si>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</si>
  <si>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</si>
  <si>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</si>
  <si>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</si>
  <si>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</si>
  <si>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</si>
  <si>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</si>
  <si>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</si>
  <si>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</si>
  <si>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</si>
  <si>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</si>
  <si>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</si>
  <si>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</si>
  <si>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</si>
  <si>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</si>
  <si>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</si>
  <si>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</si>
  <si>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</si>
  <si>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</si>
  <si>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</si>
  <si>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</si>
  <si>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</si>
  <si>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</si>
  <si>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</si>
  <si>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</si>
  <si>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</si>
  <si>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</si>
  <si>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</si>
  <si>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</si>
  <si>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</si>
  <si>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</si>
  <si>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</si>
  <si>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</si>
  <si>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</si>
  <si>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</si>
  <si>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</si>
  <si>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</si>
  <si>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</si>
  <si>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</si>
  <si>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</si>
  <si>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</si>
  <si>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</si>
  <si>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</si>
  <si>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</si>
  <si>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</si>
  <si>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</si>
  <si>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</si>
  <si>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</si>
  <si>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</si>
  <si>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</si>
  <si>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</si>
  <si>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</si>
  <si>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</si>
  <si>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</si>
  <si>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</si>
  <si>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</si>
  <si>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</si>
  <si>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</si>
  <si>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</si>
  <si>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</si>
  <si>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</si>
  <si>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</si>
  <si>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</si>
  <si>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</si>
  <si>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</si>
  <si>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</si>
  <si>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</si>
  <si>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</si>
  <si>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</si>
  <si>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</si>
  <si>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</si>
  <si>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</si>
  <si>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</si>
  <si>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</si>
  <si>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</si>
  <si>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</si>
  <si>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</si>
  <si>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</si>
  <si>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</si>
  <si>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</si>
  <si>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</si>
  <si>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</si>
  <si>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</si>
  <si>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</si>
  <si>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</si>
  <si>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</si>
  <si>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</si>
  <si>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</si>
  <si>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</si>
  <si>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</si>
  <si>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</si>
  <si>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</si>
  <si>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</si>
  <si>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</si>
  <si>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</si>
  <si>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</si>
  <si>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</si>
  <si>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</si>
  <si>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</si>
  <si>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</si>
  <si>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</si>
  <si>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</si>
  <si>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</si>
  <si>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</si>
  <si>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</si>
  <si>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</si>
  <si>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</si>
  <si>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</si>
  <si>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</si>
  <si>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</si>
  <si>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</si>
  <si>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</si>
  <si>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</si>
  <si>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</si>
  <si>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</si>
  <si>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</si>
  <si>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</si>
  <si>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</si>
  <si>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</si>
  <si>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</si>
  <si>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</si>
  <si>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</si>
  <si>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</si>
  <si>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</si>
  <si>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</si>
  <si>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</si>
  <si>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</si>
  <si>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</si>
  <si>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</si>
  <si>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</si>
  <si>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</si>
  <si>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</si>
  <si>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</si>
  <si>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</si>
  <si>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</si>
  <si>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</si>
  <si>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</si>
  <si>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</si>
  <si>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</si>
  <si>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</si>
  <si>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</si>
  <si>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</si>
  <si>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</si>
  <si>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</si>
  <si>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</si>
  <si>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</si>
  <si>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</si>
  <si>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</si>
  <si>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</si>
  <si>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</si>
  <si>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</si>
  <si>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</si>
  <si>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</si>
  <si>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</si>
  <si>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</si>
  <si>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</si>
  <si>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</si>
  <si>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</si>
  <si>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</si>
  <si>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</si>
  <si>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</si>
  <si>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</si>
  <si>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</si>
  <si>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</si>
  <si>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</si>
  <si>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</si>
  <si>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</si>
  <si>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</si>
  <si>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</si>
  <si>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</si>
  <si>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</si>
  <si>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</si>
  <si>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</si>
  <si>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</si>
  <si>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</si>
  <si>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</si>
  <si>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</si>
  <si>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</si>
  <si>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</si>
  <si>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</si>
  <si>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</si>
  <si>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</si>
  <si>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</si>
  <si>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</si>
  <si>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</si>
  <si>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</si>
  <si>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</si>
  <si>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</si>
  <si>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</si>
  <si>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</si>
  <si>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</si>
  <si>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</si>
  <si>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</si>
  <si>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</si>
  <si>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</si>
  <si>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</si>
  <si>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</si>
  <si>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</si>
  <si>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</si>
  <si>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</si>
  <si>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</si>
  <si>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</si>
  <si>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</si>
  <si>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</si>
  <si>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</si>
  <si>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</si>
  <si>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</si>
  <si>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</si>
  <si>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</si>
  <si>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</si>
  <si>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</si>
  <si>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</si>
  <si>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</si>
  <si>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</si>
  <si>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</si>
  <si>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</si>
  <si>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</si>
  <si>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</si>
  <si>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</si>
  <si>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</si>
  <si>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</si>
  <si>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</si>
  <si>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</si>
  <si>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</si>
  <si>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</si>
  <si>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</si>
  <si>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</si>
  <si>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</si>
  <si>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</si>
  <si>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</si>
  <si>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</si>
  <si>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</si>
  <si>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</si>
  <si>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</si>
  <si>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</si>
  <si>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</si>
  <si>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</si>
  <si>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</si>
  <si>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</si>
  <si>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</si>
  <si>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</si>
  <si>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</si>
  <si>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</si>
  <si>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</si>
  <si>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</si>
  <si>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</si>
  <si>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</si>
  <si>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</si>
  <si>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</si>
  <si>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</si>
  <si>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</si>
  <si>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</si>
  <si>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</si>
  <si>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</si>
  <si>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</si>
  <si>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</si>
  <si>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</si>
  <si>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</si>
  <si>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</si>
  <si>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</si>
  <si>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</si>
  <si>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</si>
  <si>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</si>
  <si>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</si>
  <si>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</si>
  <si>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</si>
  <si>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</si>
  <si>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</si>
  <si>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</si>
  <si>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</si>
  <si>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</si>
  <si>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</si>
  <si>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</si>
  <si>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</si>
  <si>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</si>
  <si>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</si>
  <si>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</si>
  <si>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</si>
  <si>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</si>
  <si>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</si>
  <si>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</si>
  <si>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</si>
  <si>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</si>
  <si>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</si>
  <si>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</si>
  <si>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</si>
  <si>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</si>
  <si>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</si>
  <si>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</si>
  <si>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</si>
  <si>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</si>
  <si>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</si>
  <si>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</si>
  <si>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</si>
  <si>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</si>
  <si>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</si>
  <si>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</si>
  <si>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</si>
  <si>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</si>
  <si>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</si>
  <si>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</si>
  <si>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</si>
  <si>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</si>
  <si>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</si>
  <si>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</si>
  <si>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</si>
  <si>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</si>
  <si>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</si>
  <si>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</si>
  <si>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</si>
  <si>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</si>
  <si>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</si>
  <si>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</si>
  <si>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</si>
  <si>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</si>
  <si>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</si>
  <si>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</si>
  <si>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</si>
  <si>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</si>
  <si>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</si>
  <si>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</si>
  <si>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</si>
  <si>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</si>
  <si>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</si>
  <si>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</si>
  <si>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</si>
  <si>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</si>
  <si>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</si>
  <si>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</si>
  <si>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</si>
  <si>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</si>
  <si>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</si>
  <si>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</si>
  <si>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</si>
  <si>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</si>
  <si>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</si>
  <si>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</si>
  <si>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</si>
  <si>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</si>
  <si>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</si>
  <si>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</si>
  <si>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</si>
  <si>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</si>
  <si>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</si>
  <si>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</si>
  <si>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</si>
  <si>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</si>
  <si>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</si>
  <si>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</si>
  <si>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</si>
  <si>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</si>
  <si>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</si>
  <si>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</si>
  <si>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</si>
  <si>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</si>
  <si>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</si>
  <si>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</si>
  <si>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</si>
  <si>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</si>
  <si>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</si>
  <si>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</si>
  <si>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</si>
  <si>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</si>
  <si>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</si>
  <si>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</si>
  <si>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</si>
  <si>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</si>
  <si>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</si>
  <si>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</si>
  <si>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</si>
  <si>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</si>
  <si>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</si>
  <si>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</si>
  <si>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</si>
  <si>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</si>
  <si>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</si>
  <si>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</si>
  <si>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</si>
  <si>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</si>
  <si>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</si>
  <si>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</si>
  <si>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</si>
  <si>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</si>
  <si>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</si>
  <si>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</si>
  <si>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</si>
  <si>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</si>
  <si>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</si>
  <si>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</si>
  <si>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</si>
  <si>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</si>
  <si>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</si>
  <si>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</si>
  <si>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</si>
  <si>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</si>
  <si>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</si>
  <si>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</si>
  <si>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</si>
  <si>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</si>
  <si>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</si>
  <si>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</si>
  <si>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</si>
  <si>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</si>
  <si>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</si>
  <si>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</si>
  <si>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</si>
  <si>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</si>
  <si>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</si>
  <si>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</si>
  <si>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</si>
  <si>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</si>
  <si>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</si>
  <si>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</si>
  <si>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</si>
  <si>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</si>
  <si>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</si>
  <si>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</si>
  <si>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</si>
  <si>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</si>
  <si>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</si>
  <si>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</si>
  <si>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</si>
  <si>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</si>
  <si>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</si>
  <si>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</si>
  <si>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</si>
  <si>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</si>
  <si>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</si>
  <si>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</si>
  <si>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</si>
  <si>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</si>
  <si>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</si>
  <si>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</si>
  <si>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</si>
  <si>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</si>
  <si>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</si>
  <si>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</si>
  <si>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</si>
  <si>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</si>
  <si>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</si>
  <si>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</si>
  <si>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</si>
  <si>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</si>
  <si>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</si>
  <si>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</si>
  <si>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</si>
  <si>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</si>
  <si>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</si>
  <si>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</si>
  <si>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</si>
  <si>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</si>
  <si>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</si>
  <si>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</si>
  <si>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</si>
  <si>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</si>
  <si>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</si>
  <si>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</si>
  <si>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</si>
  <si>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</si>
  <si>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</si>
  <si>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</si>
  <si>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</si>
  <si>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</si>
  <si>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</si>
  <si>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</si>
  <si>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</si>
  <si>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</si>
  <si>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</si>
  <si>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</si>
  <si>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</si>
  <si>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</si>
  <si>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</si>
  <si>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</si>
  <si>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</si>
  <si>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</si>
  <si>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</si>
  <si>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</si>
  <si>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</si>
  <si>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</si>
  <si>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</si>
  <si>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</si>
  <si>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</si>
  <si>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</si>
  <si>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</si>
  <si>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</si>
  <si>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</si>
  <si>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</si>
  <si>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</si>
  <si>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</si>
  <si>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</si>
  <si>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</si>
  <si>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</si>
  <si>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</si>
  <si>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</si>
  <si>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</si>
  <si>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</si>
  <si>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</si>
  <si>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</si>
  <si>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</si>
  <si>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</si>
  <si>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</si>
  <si>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</si>
  <si>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</si>
  <si>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</si>
  <si>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</si>
  <si>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</si>
  <si>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</si>
  <si>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</si>
  <si>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</si>
  <si>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</si>
  <si>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</si>
  <si>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</si>
  <si>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</si>
  <si>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</si>
  <si>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</si>
  <si>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</si>
  <si>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</si>
  <si>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</si>
  <si>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</si>
  <si>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</si>
  <si>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</si>
  <si>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</si>
  <si>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</si>
  <si>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</si>
  <si>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</si>
  <si>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</si>
  <si>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</si>
  <si>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</si>
  <si>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</si>
  <si>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</si>
  <si>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</si>
  <si>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</si>
  <si>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</si>
  <si>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</si>
  <si>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</si>
  <si>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</si>
  <si>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</si>
  <si>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</si>
  <si>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</si>
  <si>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</si>
  <si>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</si>
  <si>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</si>
  <si>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</si>
  <si>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</si>
  <si>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</si>
  <si>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</si>
  <si>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</si>
  <si>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</si>
  <si>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</si>
  <si>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</si>
  <si>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</si>
  <si>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</si>
  <si>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</si>
  <si>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</si>
  <si>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</si>
  <si>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</si>
  <si>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</si>
  <si>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</si>
  <si>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</si>
  <si>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</si>
  <si>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</si>
  <si>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</si>
  <si>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</si>
  <si>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</si>
  <si>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</si>
  <si>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</si>
  <si>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</si>
  <si>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</si>
  <si>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</si>
  <si>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</si>
  <si>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</si>
  <si>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</si>
  <si>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</si>
  <si>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</si>
  <si>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</si>
  <si>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</si>
  <si>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</si>
  <si>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</si>
  <si>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</si>
  <si>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</si>
  <si>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</si>
  <si>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</si>
  <si>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</si>
  <si>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</si>
  <si>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</si>
  <si>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</si>
  <si>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</si>
  <si>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</si>
  <si>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</si>
  <si>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</si>
  <si>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</si>
  <si>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</si>
  <si>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</si>
  <si>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</si>
  <si>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</si>
  <si>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</si>
  <si>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</si>
  <si>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</si>
  <si>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</si>
  <si>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</si>
  <si>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</si>
  <si>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</si>
  <si>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</si>
  <si>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</si>
  <si>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</si>
  <si>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</si>
  <si>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</si>
  <si>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</si>
  <si>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</si>
  <si>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</si>
  <si>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</si>
  <si>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</si>
  <si>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</si>
  <si>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</si>
  <si>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</si>
  <si>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</si>
  <si>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</si>
  <si>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</si>
  <si>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</si>
  <si>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</si>
  <si>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</si>
  <si>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</si>
  <si>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</si>
  <si>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</si>
  <si>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</si>
  <si>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</si>
  <si>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</si>
  <si>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</si>
  <si>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</si>
  <si>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</si>
  <si>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</si>
  <si>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</si>
  <si>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</si>
  <si>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</si>
  <si>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</si>
  <si>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</si>
  <si>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</si>
  <si>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</si>
  <si>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</si>
  <si>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</si>
  <si>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</si>
  <si>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</si>
  <si>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</si>
  <si>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</si>
  <si>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</si>
  <si>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</si>
  <si>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</si>
  <si>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</si>
  <si>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</si>
  <si>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</si>
  <si>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</si>
  <si>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</si>
  <si>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</si>
  <si>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</si>
  <si>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</si>
  <si>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</si>
  <si>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</si>
  <si>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</si>
  <si>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</si>
  <si>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</si>
  <si>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</si>
  <si>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</si>
  <si>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</si>
  <si>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</si>
  <si>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</si>
  <si>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</si>
  <si>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</si>
  <si>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</si>
  <si>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</si>
  <si>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</si>
  <si>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</si>
  <si>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</si>
  <si>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</si>
  <si>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</si>
  <si>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</si>
  <si>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</si>
  <si>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</si>
  <si>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</si>
  <si>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</si>
  <si>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</si>
  <si>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</si>
  <si>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</si>
  <si>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</si>
  <si>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</si>
  <si>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</si>
  <si>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</si>
  <si>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</si>
  <si>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</si>
  <si>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</si>
  <si>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</si>
  <si>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</si>
  <si>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</si>
  <si>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</si>
  <si>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</si>
  <si>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</si>
  <si>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</si>
  <si>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</si>
  <si>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</si>
  <si>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</si>
  <si>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</si>
  <si>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</si>
  <si>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</si>
  <si>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</si>
  <si>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</si>
  <si>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</si>
  <si>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</si>
  <si>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</si>
  <si>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</si>
  <si>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</si>
  <si>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</si>
  <si>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</si>
  <si>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</si>
  <si>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</si>
  <si>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</si>
  <si>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</si>
  <si>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</si>
  <si>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</si>
  <si>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</si>
  <si>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</si>
  <si>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</si>
  <si>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</si>
  <si>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</si>
  <si>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</si>
  <si>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</si>
  <si>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</si>
  <si>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</si>
  <si>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</si>
  <si>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</si>
  <si>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</si>
  <si>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</si>
  <si>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</si>
  <si>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</si>
  <si>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</si>
  <si>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</si>
  <si>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</si>
  <si>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</si>
  <si>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</si>
  <si>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</si>
  <si>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</si>
  <si>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</si>
  <si>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</si>
  <si>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</si>
  <si>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</si>
  <si>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</si>
  <si>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</si>
  <si>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</si>
  <si>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</si>
  <si>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</si>
  <si>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</si>
  <si>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</si>
  <si>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</si>
  <si>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</si>
  <si>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</si>
  <si>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</si>
  <si>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</si>
  <si>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</si>
  <si>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</si>
  <si>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</si>
  <si>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</si>
  <si>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</si>
  <si>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</si>
  <si>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</si>
  <si>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</si>
  <si>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</si>
  <si>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</si>
  <si>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</si>
  <si>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</si>
  <si>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</si>
  <si>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</si>
  <si>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</si>
  <si>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</si>
  <si>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</si>
  <si>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</si>
  <si>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</si>
  <si>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</si>
  <si>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</si>
  <si>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</si>
  <si>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</si>
  <si>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</si>
  <si>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</si>
  <si>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</si>
  <si>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</si>
  <si>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</si>
  <si>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</si>
  <si>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</si>
  <si>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</si>
  <si>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</si>
  <si>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</si>
  <si>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</si>
  <si>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</si>
  <si>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</si>
  <si>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</si>
  <si>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</si>
  <si>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</si>
  <si>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</si>
  <si>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</si>
  <si>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</si>
  <si>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</si>
  <si>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</si>
  <si>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</si>
  <si>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</si>
  <si>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</si>
  <si>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</si>
  <si>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</si>
  <si>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</si>
  <si>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</si>
  <si>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</si>
  <si>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</si>
  <si>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</si>
  <si>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</si>
  <si>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</si>
  <si>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</si>
  <si>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</si>
  <si>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</si>
  <si>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</si>
  <si>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</si>
  <si>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</si>
  <si>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</si>
  <si>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</si>
  <si>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</si>
  <si>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</si>
  <si>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</si>
  <si>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</si>
  <si>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</si>
  <si>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</si>
  <si>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</si>
  <si>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</si>
  <si>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</si>
  <si>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</si>
  <si>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</si>
  <si>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</si>
  <si>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</si>
  <si>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</si>
  <si>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</si>
  <si>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</si>
  <si>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</si>
  <si>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</si>
  <si>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</si>
  <si>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</si>
  <si>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</si>
  <si>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</si>
  <si>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</si>
  <si>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</si>
  <si>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</si>
  <si>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</si>
  <si>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</si>
  <si>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</si>
  <si>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</si>
  <si>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</si>
  <si>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</si>
  <si>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</si>
  <si>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</si>
  <si>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</si>
  <si>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</si>
  <si>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</si>
  <si>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</si>
  <si>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</si>
  <si>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</si>
  <si>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</si>
  <si>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</si>
  <si>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</si>
  <si>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</si>
  <si>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</si>
  <si>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</si>
  <si>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</si>
  <si>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</si>
  <si>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</si>
  <si>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</si>
  <si>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</si>
  <si>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</si>
  <si>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</si>
  <si>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</si>
  <si>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</si>
  <si>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</si>
  <si>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</si>
  <si>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</si>
  <si>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</si>
  <si>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</si>
  <si>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</si>
  <si>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</si>
  <si>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</si>
  <si>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</si>
  <si>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</si>
  <si>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</si>
  <si>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</si>
  <si>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</si>
  <si>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</si>
  <si>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</si>
  <si>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</si>
  <si>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</si>
  <si>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</si>
  <si>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</si>
  <si>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</si>
  <si>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</si>
  <si>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</si>
  <si>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</si>
  <si>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</si>
  <si>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</si>
  <si>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</si>
  <si>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</si>
  <si>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</si>
  <si>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</si>
  <si>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</si>
  <si>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</si>
  <si>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</si>
  <si>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</si>
  <si>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</si>
  <si>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</si>
  <si>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</si>
  <si>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</si>
  <si>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</si>
  <si>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</si>
  <si>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</si>
  <si>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</si>
  <si>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</si>
  <si>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</si>
  <si>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</si>
  <si>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</si>
  <si>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</si>
  <si>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</si>
  <si>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</si>
  <si>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</si>
  <si>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</si>
  <si>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</si>
  <si>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</si>
  <si>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</si>
  <si>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</si>
  <si>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</si>
  <si>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</si>
  <si>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</si>
  <si>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</si>
  <si>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</si>
  <si>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</si>
  <si>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</si>
  <si>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</si>
  <si>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</si>
  <si>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</si>
  <si>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</si>
  <si>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</si>
  <si>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</si>
  <si>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</si>
  <si>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</si>
  <si>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</si>
  <si>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</si>
  <si>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</si>
  <si>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</si>
  <si>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</si>
  <si>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</si>
  <si>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</si>
  <si>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</si>
  <si>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</si>
  <si>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</si>
  <si>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</si>
  <si>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</si>
  <si>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</si>
  <si>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</si>
  <si>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</si>
  <si>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</si>
  <si>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</si>
  <si>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</si>
  <si>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</si>
  <si>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</si>
  <si>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</si>
  <si>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</si>
  <si>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</si>
  <si>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</si>
  <si>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</si>
  <si>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</si>
  <si>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</si>
  <si>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</si>
  <si>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</si>
  <si>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</si>
  <si>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</si>
  <si>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</si>
  <si>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</si>
  <si>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</si>
  <si>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</si>
  <si>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</si>
  <si>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</si>
  <si>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</si>
  <si>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</si>
  <si>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</si>
  <si>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</si>
  <si>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</si>
  <si>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</si>
  <si>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</si>
  <si>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</si>
  <si>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</si>
  <si>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</si>
  <si>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</si>
  <si>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</si>
  <si>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</si>
  <si>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</si>
  <si>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</si>
  <si>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</si>
  <si>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</si>
  <si>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</si>
  <si>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</si>
  <si>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</si>
  <si>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</si>
  <si>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</si>
  <si>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</si>
  <si>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</si>
  <si>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</si>
  <si>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</si>
  <si>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</si>
  <si>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</si>
  <si>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</si>
  <si>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</si>
  <si>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</si>
  <si>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</si>
  <si>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</si>
  <si>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</si>
  <si>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</si>
  <si>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</si>
  <si>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</si>
  <si>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</si>
  <si>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</si>
  <si>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</si>
  <si>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</si>
  <si>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</si>
  <si>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</si>
  <si>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</si>
  <si>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</si>
  <si>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</si>
  <si>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</si>
  <si>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</si>
  <si>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</si>
  <si>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</si>
  <si>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</si>
  <si>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</si>
  <si>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</si>
  <si>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</si>
  <si>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</si>
  <si>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</si>
  <si>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</si>
  <si>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</si>
  <si>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</si>
  <si>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</si>
  <si>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</si>
  <si>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</si>
  <si>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</si>
  <si>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</si>
  <si>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</si>
  <si>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</si>
  <si>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</si>
  <si>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</si>
  <si>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</si>
  <si>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</si>
  <si>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</si>
  <si>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</si>
  <si>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</si>
  <si>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</si>
  <si>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</si>
  <si>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</si>
  <si>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</si>
  <si>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</si>
  <si>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</si>
  <si>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</si>
  <si>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</si>
  <si>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</si>
  <si>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</si>
  <si>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</si>
  <si>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</si>
  <si>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</si>
  <si>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</si>
  <si>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</si>
  <si>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</si>
  <si>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</si>
  <si>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</si>
  <si>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</si>
  <si>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</si>
  <si>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</si>
  <si>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</si>
  <si>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</si>
  <si>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</si>
  <si>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</si>
  <si>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</si>
  <si>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</si>
  <si>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</si>
  <si>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</si>
  <si>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</si>
  <si>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</si>
  <si>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</si>
  <si>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</si>
  <si>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</si>
  <si>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</si>
  <si>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</si>
  <si>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</si>
  <si>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</si>
  <si>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</si>
  <si>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</si>
  <si>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</si>
  <si>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</si>
  <si>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</si>
  <si>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</si>
  <si>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</si>
  <si>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</si>
  <si>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</si>
  <si>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</si>
  <si>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</si>
  <si>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</si>
  <si>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</si>
  <si>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</si>
  <si>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</si>
  <si>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</si>
  <si>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</si>
  <si>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</si>
  <si>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</si>
  <si>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</si>
  <si>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</si>
  <si>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</si>
  <si>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</si>
  <si>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</si>
  <si>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</si>
  <si>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</si>
  <si>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</si>
  <si>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</si>
  <si>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</si>
  <si>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</si>
  <si>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</si>
  <si>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</si>
  <si>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</si>
  <si>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</si>
  <si>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</si>
  <si>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</si>
  <si>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</si>
  <si>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</si>
  <si>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</si>
  <si>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</si>
  <si>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</si>
  <si>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</si>
  <si>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</si>
  <si>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</si>
  <si>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</si>
  <si>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</si>
  <si>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</si>
  <si>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</si>
  <si>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</si>
  <si>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</si>
  <si>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</si>
  <si>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</si>
  <si>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</si>
  <si>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</si>
  <si>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</si>
  <si>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</si>
  <si>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</si>
  <si>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</si>
  <si>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</si>
  <si>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</si>
  <si>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</si>
  <si>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</si>
  <si>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</si>
  <si>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</si>
  <si>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</si>
  <si>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</si>
  <si>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</si>
  <si>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</si>
  <si>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</si>
  <si>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</si>
  <si>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</si>
  <si>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</si>
  <si>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</si>
  <si>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</si>
  <si>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</si>
  <si>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</si>
  <si>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</si>
  <si>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</si>
  <si>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</si>
  <si>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</si>
  <si>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</si>
  <si>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</si>
  <si>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</si>
  <si>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</si>
  <si>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</si>
  <si>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</si>
  <si>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</si>
  <si>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</si>
  <si>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</si>
  <si>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</si>
  <si>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</si>
  <si>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</si>
  <si>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</si>
  <si>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</si>
  <si>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</si>
  <si>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</si>
  <si>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</si>
  <si>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</si>
  <si>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</si>
  <si>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</si>
  <si>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</si>
  <si>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</si>
  <si>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</si>
  <si>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</si>
  <si>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</si>
  <si>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</si>
  <si>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</si>
  <si>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</si>
  <si>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</si>
  <si>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</si>
  <si>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</si>
  <si>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</si>
  <si>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</si>
  <si>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</si>
  <si>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</si>
  <si>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</si>
  <si>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</si>
  <si>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</si>
  <si>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</si>
  <si>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</si>
  <si>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</si>
  <si>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</si>
  <si>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</si>
  <si>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</si>
  <si>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</si>
  <si>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</si>
  <si>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</si>
  <si>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</si>
  <si>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</si>
  <si>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</si>
  <si>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</si>
  <si>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</si>
  <si>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</si>
  <si>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</si>
  <si>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</si>
  <si>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</si>
  <si>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</si>
  <si>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</si>
  <si>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</si>
  <si>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</si>
  <si>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</si>
  <si>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</si>
  <si>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</si>
  <si>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</si>
  <si>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</si>
  <si>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</si>
  <si>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</si>
  <si>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</si>
  <si>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</si>
  <si>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</si>
  <si>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</si>
  <si>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</si>
  <si>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</si>
  <si>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</si>
  <si>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</si>
  <si>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</si>
  <si>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</si>
  <si>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</si>
  <si>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</si>
  <si>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</si>
  <si>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</si>
  <si>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</si>
  <si>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</si>
  <si>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</si>
  <si>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</si>
  <si>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</si>
  <si>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</si>
  <si>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</si>
  <si>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</si>
  <si>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</si>
  <si>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</si>
  <si>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</si>
  <si>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</si>
  <si>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</si>
  <si>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</si>
  <si>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</si>
  <si>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</si>
  <si>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</si>
  <si>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</si>
  <si>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</si>
  <si>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</si>
  <si>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</si>
  <si>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</si>
  <si>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</si>
  <si>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</si>
  <si>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</si>
  <si>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</si>
  <si>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</si>
  <si>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</si>
  <si>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</si>
  <si>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</si>
  <si>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</si>
  <si>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</si>
  <si>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</si>
  <si>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</si>
  <si>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</si>
  <si>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</si>
  <si>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</si>
  <si>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</si>
  <si>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</si>
  <si>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</si>
  <si>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</si>
  <si>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</si>
  <si>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</si>
  <si>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</si>
  <si>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</si>
  <si>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</si>
  <si>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</si>
  <si>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</si>
  <si>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</si>
  <si>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</si>
  <si>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</si>
  <si>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</si>
  <si>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</si>
  <si>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</si>
  <si>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</si>
  <si>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</si>
  <si>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</si>
  <si>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</si>
  <si>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</si>
  <si>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</si>
  <si>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</si>
  <si>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</si>
  <si>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</si>
  <si>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</si>
  <si>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</si>
  <si>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</si>
  <si>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</si>
  <si>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</si>
  <si>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</si>
  <si>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</si>
  <si>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</si>
  <si>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</si>
  <si>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</si>
  <si>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</si>
  <si>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</si>
  <si>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</si>
  <si>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</si>
  <si>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</si>
  <si>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</si>
  <si>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</si>
  <si>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</si>
  <si>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</si>
  <si>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</si>
  <si>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</si>
  <si>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</si>
  <si>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</si>
  <si>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</si>
  <si>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</si>
  <si>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</si>
  <si>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</si>
  <si>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</si>
  <si>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</si>
  <si>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</si>
  <si>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</si>
  <si>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</si>
  <si>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</si>
  <si>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</si>
  <si>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</si>
  <si>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</si>
  <si>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</si>
  <si>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</si>
  <si>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</si>
  <si>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</si>
  <si>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</si>
  <si>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</si>
  <si>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</si>
  <si>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</si>
  <si>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</si>
  <si>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</si>
  <si>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</si>
  <si>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</si>
  <si>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</si>
  <si>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</si>
  <si>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</si>
  <si>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</si>
  <si>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</si>
  <si>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</si>
  <si>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</si>
  <si>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</si>
  <si>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</si>
  <si>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</si>
  <si>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</si>
  <si>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</si>
  <si>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</si>
  <si>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</si>
  <si>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</si>
  <si>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</si>
  <si>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</si>
  <si>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</si>
  <si>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</si>
  <si>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</si>
  <si>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</si>
  <si>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</si>
  <si>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</si>
  <si>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</si>
  <si>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</si>
  <si>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</si>
  <si>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</si>
  <si>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</si>
  <si>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</si>
  <si>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</si>
  <si>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</si>
  <si>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</si>
  <si>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</si>
  <si>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</si>
  <si>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</si>
  <si>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</si>
  <si>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</si>
  <si>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</si>
  <si>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</si>
  <si>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</si>
  <si>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</si>
  <si>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</si>
  <si>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</si>
  <si>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</si>
  <si>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</si>
  <si>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</si>
  <si>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</si>
  <si>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</si>
  <si>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</si>
  <si>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</si>
  <si>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</si>
  <si>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</si>
  <si>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</si>
  <si>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</si>
  <si>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</si>
  <si>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</si>
  <si>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</si>
  <si>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</si>
  <si>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</si>
  <si>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</si>
  <si>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</si>
  <si>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</si>
  <si>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</si>
  <si>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</si>
  <si>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</si>
  <si>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</si>
  <si>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</si>
  <si>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</si>
  <si>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</si>
  <si>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</si>
  <si>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</si>
  <si>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</si>
  <si>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</si>
  <si>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</si>
  <si>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</si>
  <si>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</si>
  <si>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</si>
  <si>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</si>
  <si>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</si>
  <si>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</si>
  <si>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</si>
  <si>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</si>
  <si>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</si>
  <si>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</si>
  <si>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</si>
  <si>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</si>
  <si>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</si>
  <si>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</si>
  <si>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</si>
  <si>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</si>
  <si>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</si>
  <si>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</si>
  <si>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</si>
  <si>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</si>
  <si>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</si>
  <si>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</si>
  <si>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</si>
  <si>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</si>
  <si>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</si>
  <si>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</si>
  <si>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</si>
  <si>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</si>
  <si>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</si>
  <si>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</si>
  <si>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</si>
  <si>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</si>
  <si>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</si>
  <si>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</si>
  <si>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</si>
  <si>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</si>
  <si>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</si>
  <si>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</si>
  <si>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</si>
  <si>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</si>
  <si>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</si>
  <si>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</si>
  <si>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</si>
  <si>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</si>
  <si>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</si>
  <si>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</si>
  <si>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</si>
  <si>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</si>
  <si>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</si>
  <si>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</si>
  <si>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</si>
  <si>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</si>
  <si>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</si>
  <si>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</si>
  <si>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</si>
  <si>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</si>
  <si>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</si>
  <si>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</si>
  <si>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</si>
  <si>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</si>
  <si>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</si>
  <si>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</si>
  <si>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</si>
  <si>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</si>
  <si>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</si>
  <si>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</si>
  <si>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</si>
  <si>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</si>
  <si>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</si>
  <si>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</si>
  <si>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</si>
  <si>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</si>
  <si>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</si>
  <si>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</si>
  <si>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</si>
  <si>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</si>
  <si>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</si>
  <si>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</si>
  <si>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</si>
  <si>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</si>
  <si>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</si>
  <si>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</si>
  <si>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</si>
  <si>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</si>
  <si>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</si>
  <si>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</si>
  <si>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</si>
  <si>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</si>
  <si>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</si>
  <si>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</si>
  <si>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</si>
  <si>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</si>
  <si>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</si>
  <si>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</si>
  <si>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</si>
  <si>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</si>
  <si>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</si>
  <si>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</si>
  <si>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</si>
  <si>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</si>
  <si>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</si>
  <si>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</si>
  <si>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</si>
  <si>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</si>
  <si>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</si>
  <si>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</si>
  <si>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</si>
  <si>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</si>
  <si>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</si>
  <si>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</si>
  <si>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</si>
  <si>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</si>
  <si>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</si>
  <si>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</si>
  <si>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</si>
  <si>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</si>
  <si>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</si>
  <si>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</si>
  <si>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</si>
  <si>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</si>
  <si>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</si>
  <si>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</si>
  <si>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</si>
  <si>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</si>
  <si>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</si>
  <si>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</si>
  <si>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</si>
  <si>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</si>
  <si>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</si>
  <si>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</si>
  <si>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</si>
  <si>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</si>
  <si>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</si>
  <si>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</si>
  <si>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</si>
  <si>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</si>
  <si>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</si>
  <si>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</si>
  <si>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</si>
  <si>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</si>
  <si>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</si>
  <si>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</si>
  <si>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</si>
  <si>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</si>
  <si>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</si>
  <si>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</si>
  <si>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</si>
  <si>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</si>
  <si>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</si>
  <si>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</si>
  <si>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</si>
  <si>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</si>
  <si>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</si>
  <si>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</si>
  <si>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</si>
  <si>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</si>
  <si>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</si>
  <si>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</si>
  <si>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</si>
  <si>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</si>
  <si>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</si>
  <si>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</si>
  <si>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</si>
  <si>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</si>
  <si>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</si>
  <si>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</si>
  <si>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</si>
  <si>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</si>
  <si>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</si>
  <si>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</si>
  <si>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</si>
  <si>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</si>
  <si>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</si>
  <si>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</si>
  <si>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</si>
  <si>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</si>
  <si>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</si>
  <si>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</si>
  <si>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</si>
  <si>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</si>
  <si>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</si>
  <si>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</si>
  <si>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</si>
  <si>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</si>
  <si>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</si>
  <si>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</si>
  <si>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</si>
  <si>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</si>
  <si>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</si>
  <si>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</si>
  <si>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</si>
  <si>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</si>
  <si>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</si>
  <si>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</si>
  <si>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</si>
  <si>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</si>
  <si>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</si>
  <si>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</si>
  <si>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</si>
  <si>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</si>
  <si>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</si>
  <si>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</si>
  <si>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</si>
  <si>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</si>
  <si>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</si>
  <si>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</si>
  <si>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</si>
  <si>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</si>
  <si>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</si>
  <si>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</si>
  <si>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</si>
  <si>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</si>
  <si>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</si>
  <si>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</si>
  <si>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</si>
  <si>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</si>
  <si>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</si>
  <si>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</si>
  <si>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</si>
  <si>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</si>
  <si>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</si>
  <si>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</si>
  <si>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</si>
  <si>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</si>
  <si>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</si>
  <si>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</si>
  <si>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</si>
  <si>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</si>
  <si>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</si>
  <si>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</si>
  <si>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</si>
  <si>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</si>
  <si>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</si>
  <si>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</si>
  <si>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</si>
  <si>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</si>
  <si>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</si>
  <si>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</si>
  <si>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</si>
  <si>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</si>
  <si>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</si>
  <si>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</si>
  <si>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</si>
  <si>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</si>
  <si>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</si>
  <si>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</si>
  <si>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</si>
  <si>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</si>
  <si>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</si>
  <si>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</si>
  <si>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</si>
  <si>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</si>
  <si>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</si>
  <si>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</si>
  <si>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</si>
  <si>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</si>
  <si>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</si>
  <si>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</si>
  <si>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</si>
  <si>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</si>
  <si>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</si>
  <si>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</si>
  <si>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</si>
  <si>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</si>
  <si>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</si>
  <si>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</si>
  <si>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</si>
  <si>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</si>
  <si>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</si>
  <si>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</si>
  <si>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</si>
  <si>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</si>
  <si>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</si>
  <si>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</si>
  <si>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</si>
  <si>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</si>
  <si>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</si>
  <si>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</si>
  <si>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</si>
  <si>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</si>
  <si>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</si>
  <si>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</si>
  <si>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</si>
  <si>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</si>
  <si>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</si>
  <si>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</si>
  <si>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</si>
  <si>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</si>
  <si>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</si>
  <si>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</si>
  <si>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</si>
  <si>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</si>
  <si>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</si>
  <si>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</si>
  <si>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</si>
  <si>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</si>
  <si>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</si>
  <si>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</si>
  <si>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</si>
  <si>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</si>
  <si>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</si>
  <si>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</si>
  <si>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</si>
  <si>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</si>
  <si>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</si>
  <si>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</si>
  <si>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</si>
  <si>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</si>
  <si>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</si>
  <si>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</si>
  <si>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</si>
  <si>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</si>
  <si>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</si>
  <si>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</si>
  <si>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</si>
  <si>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</si>
  <si>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</si>
  <si>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</si>
  <si>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</si>
  <si>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</si>
  <si>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</si>
  <si>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</si>
  <si>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</si>
  <si>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</si>
  <si>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</si>
  <si>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</si>
  <si>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</si>
  <si>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</si>
  <si>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</si>
  <si>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</si>
  <si>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</si>
  <si>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</si>
  <si>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</si>
  <si>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</si>
  <si>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</si>
  <si>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</si>
  <si>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</si>
  <si>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</si>
  <si>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</si>
  <si>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</si>
  <si>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</si>
  <si>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</si>
  <si>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</si>
  <si>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</si>
  <si>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</si>
  <si>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</si>
  <si>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</si>
  <si>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</si>
  <si>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</si>
  <si>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</si>
  <si>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</si>
  <si>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</si>
  <si>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</si>
  <si>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</si>
  <si>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</si>
  <si>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</si>
  <si>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</si>
  <si>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</si>
  <si>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</si>
  <si>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</si>
  <si>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</si>
  <si>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</si>
  <si>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</si>
  <si>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</si>
  <si>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</si>
  <si>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</si>
  <si>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</si>
  <si>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</si>
  <si>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</si>
  <si>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</si>
  <si>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</si>
  <si>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</si>
  <si>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</si>
  <si>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</si>
  <si>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</si>
  <si>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</si>
  <si>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</si>
  <si>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</si>
  <si>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</si>
  <si>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</si>
  <si>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</si>
  <si>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</si>
  <si>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</si>
  <si>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</si>
  <si>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</si>
  <si>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</si>
  <si>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</si>
  <si>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</si>
  <si>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</si>
  <si>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</si>
  <si>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</si>
  <si>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</si>
  <si>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</si>
  <si>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</si>
  <si>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</si>
  <si>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</si>
  <si>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</si>
  <si>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</si>
  <si>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</si>
  <si>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</si>
  <si>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</si>
  <si>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</si>
  <si>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</si>
  <si>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</si>
  <si>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</si>
  <si>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</si>
  <si>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</si>
  <si>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</si>
  <si>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</si>
  <si>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</si>
  <si>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</si>
  <si>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</si>
  <si>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</si>
  <si>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</si>
  <si>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</si>
  <si>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</si>
  <si>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</si>
  <si>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</si>
  <si>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</si>
  <si>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</si>
  <si>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</si>
  <si>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</si>
  <si>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</si>
  <si>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</si>
  <si>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</si>
  <si>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</si>
  <si>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</si>
  <si>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</si>
  <si>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</si>
  <si>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</si>
  <si>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</si>
  <si>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</si>
  <si>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</si>
  <si>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</si>
  <si>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</si>
  <si>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</si>
  <si>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</si>
  <si>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</si>
  <si>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</si>
  <si>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</si>
  <si>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</si>
  <si>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</si>
  <si>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</si>
  <si>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</si>
  <si>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</si>
  <si>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</si>
  <si>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</si>
  <si>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</si>
  <si>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</si>
  <si>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</si>
  <si>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</si>
  <si>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</si>
  <si>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</si>
  <si>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</si>
  <si>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</si>
  <si>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</si>
  <si>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</si>
  <si>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</si>
  <si>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</si>
  <si>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</si>
  <si>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</si>
  <si>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</si>
  <si>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</si>
  <si>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</si>
  <si>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</si>
  <si>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</si>
  <si>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</si>
  <si>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</si>
  <si>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</si>
  <si>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</si>
  <si>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</si>
  <si>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</si>
  <si>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</si>
  <si>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</si>
  <si>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</si>
  <si>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</si>
  <si>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</si>
  <si>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</si>
  <si>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</si>
  <si>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</si>
  <si>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</si>
  <si>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</si>
  <si>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</si>
  <si>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</si>
  <si>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</si>
  <si>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</si>
  <si>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</si>
  <si>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</si>
  <si>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</si>
  <si>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</si>
  <si>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</si>
  <si>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</si>
  <si>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</si>
  <si>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</si>
  <si>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</si>
  <si>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</si>
  <si>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</si>
  <si>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</si>
  <si>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</si>
  <si>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</si>
  <si>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</si>
  <si>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</si>
  <si>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</si>
  <si>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</si>
  <si>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</si>
  <si>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</si>
  <si>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</si>
  <si>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</si>
  <si>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</si>
  <si>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</si>
  <si>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</si>
  <si>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</si>
  <si>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</si>
  <si>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</si>
  <si>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</si>
  <si>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</si>
  <si>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</si>
  <si>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</si>
  <si>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</si>
  <si>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</si>
  <si>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</si>
  <si>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</si>
  <si>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</si>
  <si>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</si>
  <si>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</si>
  <si>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</si>
  <si>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</si>
  <si>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</si>
  <si>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</si>
  <si>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</si>
  <si>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</si>
  <si>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</si>
  <si>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</si>
  <si>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</si>
  <si>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</si>
  <si>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</si>
  <si>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</si>
  <si>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</si>
  <si>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</si>
  <si>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</si>
  <si>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</si>
  <si>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</si>
  <si>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</si>
  <si>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</si>
  <si>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</si>
  <si>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</si>
  <si>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</si>
  <si>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</si>
  <si>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</si>
  <si>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</si>
  <si>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</si>
  <si>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</si>
  <si>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</si>
  <si>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</si>
  <si>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</si>
  <si>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</si>
  <si>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</si>
  <si>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</si>
  <si>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</si>
  <si>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</si>
  <si>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</si>
  <si>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</si>
  <si>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</si>
  <si>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</si>
  <si>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</si>
  <si>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</si>
  <si>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</si>
  <si>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</si>
  <si>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</si>
  <si>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</si>
  <si>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</si>
  <si>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</si>
  <si>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</si>
  <si>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</si>
  <si>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</si>
  <si>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</si>
  <si>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</si>
  <si>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</si>
  <si>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</si>
  <si>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</si>
  <si>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</si>
  <si>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</si>
  <si>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</si>
  <si>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</si>
  <si>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</si>
  <si>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</si>
  <si>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</si>
  <si>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</si>
  <si>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</si>
  <si>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</si>
  <si>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</si>
  <si>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</si>
  <si>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</si>
  <si>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</si>
  <si>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</si>
  <si>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</si>
  <si>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</si>
  <si>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</si>
  <si>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</si>
  <si>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</si>
  <si>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</si>
  <si>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</si>
  <si>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</si>
  <si>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</si>
  <si>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</si>
  <si>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</si>
  <si>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</si>
  <si>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</si>
  <si>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</si>
  <si>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</si>
  <si>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</si>
  <si>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</si>
  <si>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</si>
  <si>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</si>
  <si>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</si>
  <si>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</si>
  <si>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</si>
  <si>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</si>
  <si>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</si>
  <si>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</si>
  <si>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</si>
  <si>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</si>
  <si>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</si>
  <si>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</si>
  <si>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</si>
  <si>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</si>
  <si>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</si>
  <si>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</si>
  <si>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</si>
  <si>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</si>
  <si>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</si>
  <si>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</si>
  <si>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</si>
  <si>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</si>
  <si>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</si>
  <si>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</si>
  <si>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</si>
  <si>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</si>
  <si>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</si>
  <si>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</si>
  <si>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</si>
  <si>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</si>
  <si>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</si>
  <si>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</si>
  <si>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</si>
  <si>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</si>
  <si>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</si>
  <si>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</si>
  <si>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</si>
  <si>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</si>
  <si>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</si>
  <si>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</si>
  <si>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</si>
  <si>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</si>
  <si>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</si>
  <si>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</si>
  <si>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</si>
  <si>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</si>
  <si>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</si>
  <si>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</si>
  <si>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</si>
  <si>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</si>
  <si>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</si>
  <si>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</si>
  <si>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</si>
  <si>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</si>
  <si>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</si>
  <si>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</si>
  <si>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</si>
  <si>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</si>
  <si>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</si>
  <si>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</si>
  <si>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</si>
  <si>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</si>
  <si>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</si>
  <si>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</si>
  <si>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</si>
  <si>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</si>
  <si>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</si>
  <si>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</si>
  <si>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</si>
  <si>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</si>
  <si>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</si>
  <si>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</si>
  <si>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</si>
  <si>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</si>
  <si>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</si>
  <si>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</si>
  <si>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</si>
  <si>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</si>
  <si>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</si>
  <si>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</si>
  <si>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</si>
  <si>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</si>
  <si>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</si>
  <si>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</si>
  <si>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</si>
  <si>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</si>
  <si>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</si>
  <si>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</si>
  <si>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</si>
  <si>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</si>
  <si>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</si>
  <si>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</si>
  <si>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</si>
  <si>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</si>
  <si>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</si>
  <si>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</si>
  <si>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</si>
  <si>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</si>
  <si>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</si>
  <si>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</si>
  <si>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</si>
  <si>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</si>
  <si>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</si>
  <si>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</si>
  <si>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</si>
  <si>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</si>
  <si>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</si>
  <si>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</si>
  <si>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</si>
  <si>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</si>
  <si>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</si>
  <si>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</si>
  <si>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</si>
  <si>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</si>
  <si>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</si>
  <si>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</si>
  <si>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</si>
  <si>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</si>
  <si>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</si>
  <si>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</si>
  <si>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</si>
  <si>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</si>
  <si>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</si>
  <si>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</si>
  <si>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</si>
  <si>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</si>
  <si>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</si>
  <si>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</si>
  <si>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</si>
  <si>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</si>
  <si>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</si>
  <si>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</si>
  <si>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</si>
  <si>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</si>
  <si>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</si>
  <si>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</si>
  <si>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</si>
  <si>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</si>
  <si>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</si>
  <si>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</si>
  <si>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</si>
  <si>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</si>
  <si>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</si>
  <si>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</si>
  <si>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</si>
  <si>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</si>
  <si>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</si>
  <si>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</si>
  <si>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</si>
  <si>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</si>
  <si>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</si>
  <si>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</si>
  <si>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</si>
  <si>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</si>
  <si>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</si>
  <si>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</si>
  <si>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</si>
  <si>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</si>
  <si>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</si>
  <si>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</si>
  <si>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</si>
  <si>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</si>
  <si>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</si>
  <si>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</si>
  <si>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</si>
  <si>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</si>
  <si>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</si>
  <si>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</si>
  <si>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</si>
  <si>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</si>
  <si>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</si>
  <si>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</si>
  <si>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</si>
  <si>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</si>
  <si>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</si>
  <si>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</si>
  <si>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</si>
  <si>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</si>
  <si>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</si>
  <si>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</si>
  <si>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</si>
  <si>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</si>
  <si>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</si>
  <si>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</si>
  <si>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</si>
  <si>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</si>
  <si>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</si>
  <si>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</si>
  <si>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</si>
  <si>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</si>
  <si>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</si>
  <si>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</si>
  <si>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</si>
  <si>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</si>
  <si>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</si>
  <si>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</si>
  <si>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</si>
  <si>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</si>
  <si>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</si>
  <si>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</si>
  <si>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</si>
  <si>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</si>
  <si>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</si>
  <si>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</si>
  <si>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</si>
  <si>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</si>
  <si>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</si>
  <si>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</si>
  <si>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</si>
  <si>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</si>
  <si>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</si>
  <si>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</si>
  <si>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</si>
  <si>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</si>
  <si>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</si>
  <si>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</si>
  <si>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</si>
  <si>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</si>
  <si>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</si>
  <si>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</si>
  <si>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</si>
  <si>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</si>
  <si>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</si>
  <si>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</si>
  <si>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</si>
  <si>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</si>
  <si>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</si>
  <si>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</si>
  <si>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</si>
  <si>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</si>
  <si>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</si>
  <si>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</si>
  <si>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</si>
  <si>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</si>
  <si>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</si>
  <si>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</si>
  <si>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</si>
  <si>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</si>
  <si>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</si>
  <si>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</si>
  <si>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</si>
  <si>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</si>
  <si>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</si>
  <si>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</si>
  <si>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</si>
  <si>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</si>
  <si>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</si>
  <si>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</si>
  <si>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</si>
  <si>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</si>
  <si>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</si>
  <si>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</si>
  <si>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</si>
  <si>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</si>
  <si>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</si>
  <si>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</si>
  <si>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</si>
  <si>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</si>
  <si>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</si>
  <si>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</si>
  <si>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</si>
  <si>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</si>
  <si>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</si>
  <si>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</si>
  <si>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</si>
  <si>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</si>
  <si>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</si>
  <si>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</si>
  <si>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</si>
  <si>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</si>
  <si>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</si>
  <si>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</si>
  <si>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</si>
  <si>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</si>
  <si>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</si>
  <si>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</si>
  <si>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</si>
  <si>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</si>
  <si>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</si>
  <si>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</si>
  <si>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</si>
  <si>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</si>
  <si>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</si>
  <si>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</si>
  <si>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</si>
  <si>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</si>
  <si>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</si>
  <si>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</si>
  <si>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</si>
  <si>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</si>
  <si>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</si>
  <si>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</si>
  <si>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</si>
  <si>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</si>
  <si>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</si>
  <si>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</si>
  <si>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</si>
  <si>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</si>
  <si>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</si>
  <si>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</si>
  <si>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</si>
  <si>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</si>
  <si>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</si>
  <si>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</si>
  <si>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</si>
  <si>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</si>
  <si>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</si>
  <si>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</si>
  <si>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</si>
  <si>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</si>
  <si>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</si>
  <si>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</si>
  <si>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</si>
  <si>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</si>
  <si>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</si>
  <si>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</si>
  <si>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</si>
  <si>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</si>
  <si>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</si>
  <si>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</si>
  <si>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</si>
  <si>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</si>
  <si>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</si>
  <si>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</si>
  <si>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</si>
  <si>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</si>
  <si>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</si>
  <si>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</si>
  <si>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</si>
  <si>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</si>
  <si>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</si>
  <si>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</si>
  <si>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</si>
  <si>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</si>
  <si>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</si>
  <si>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</si>
  <si>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</si>
  <si>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</si>
  <si>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</si>
  <si>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</si>
  <si>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</si>
  <si>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</si>
  <si>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</si>
  <si>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</si>
  <si>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</si>
  <si>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</si>
  <si>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</si>
  <si>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</si>
  <si>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</si>
  <si>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</si>
  <si>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</si>
  <si>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</si>
  <si>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</si>
  <si>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</si>
  <si>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</si>
  <si>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</si>
  <si>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</si>
  <si>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</si>
  <si>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</si>
  <si>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</si>
  <si>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</si>
  <si>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</si>
  <si>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</si>
  <si>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</si>
  <si>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</si>
  <si>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</si>
  <si>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</si>
  <si>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</si>
  <si>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</si>
  <si>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</si>
  <si>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</si>
  <si>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</si>
  <si>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</si>
  <si>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</si>
  <si>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</si>
  <si>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</si>
  <si>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</si>
  <si>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</si>
  <si>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</si>
  <si>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</si>
  <si>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</si>
  <si>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</si>
  <si>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</si>
  <si>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</si>
  <si>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</si>
  <si>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</si>
  <si>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</si>
  <si>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</si>
  <si>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</si>
  <si>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</si>
  <si>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</si>
  <si>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</si>
  <si>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</si>
  <si>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</si>
  <si>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</si>
  <si>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</si>
  <si>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</si>
  <si>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</si>
  <si>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</si>
  <si>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</si>
  <si>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</si>
  <si>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</si>
  <si>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</si>
  <si>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</si>
  <si>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</si>
  <si>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</si>
  <si>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</si>
  <si>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</si>
  <si>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</si>
  <si>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</si>
  <si>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</si>
  <si>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</si>
  <si>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</si>
  <si>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</si>
  <si>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</si>
  <si>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</si>
  <si>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</si>
  <si>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</si>
  <si>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</si>
  <si>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</si>
  <si>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</si>
  <si>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</si>
  <si>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</si>
  <si>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</si>
  <si>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</si>
  <si>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</si>
  <si>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</si>
  <si>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</si>
  <si>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</si>
  <si>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</si>
  <si>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</si>
  <si>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</si>
  <si>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</si>
  <si>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</si>
  <si>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</si>
  <si>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</si>
  <si>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</si>
  <si>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</si>
  <si>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</si>
  <si>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</si>
  <si>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</si>
  <si>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</si>
  <si>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</si>
  <si>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</si>
  <si>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</si>
  <si>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</si>
  <si>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</si>
  <si>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</si>
  <si>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</si>
  <si>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</si>
  <si>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</si>
  <si>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</si>
  <si>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</si>
  <si>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</si>
  <si>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</si>
  <si>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</si>
  <si>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</si>
  <si>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</si>
  <si>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</si>
  <si>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</si>
  <si>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</si>
  <si>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</si>
  <si>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</si>
  <si>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</si>
  <si>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</si>
  <si>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</si>
  <si>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</si>
  <si>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</si>
  <si>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</si>
  <si>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</si>
  <si>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</si>
  <si>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</si>
  <si>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</si>
  <si>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</si>
  <si>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</si>
  <si>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</si>
  <si>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</si>
  <si>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</si>
  <si>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</si>
  <si>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</si>
  <si>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</si>
  <si>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</si>
  <si>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</si>
  <si>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</si>
  <si>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</si>
  <si>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</si>
  <si>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</si>
  <si>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</si>
  <si>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</si>
  <si>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</si>
  <si>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</si>
  <si>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</si>
  <si>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</si>
  <si>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</si>
  <si>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</si>
  <si>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</si>
  <si>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</si>
  <si>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</si>
  <si>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</si>
  <si>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</si>
  <si>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</si>
  <si>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</si>
  <si>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</si>
  <si>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</si>
  <si>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</si>
  <si>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</si>
  <si>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</si>
  <si>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</si>
  <si>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</si>
  <si>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</si>
  <si>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</si>
  <si>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</si>
  <si>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</si>
  <si>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</si>
  <si>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</si>
  <si>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</si>
  <si>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</si>
  <si>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</si>
  <si>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</si>
  <si>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</si>
  <si>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</si>
  <si>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</si>
  <si>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</si>
  <si>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</si>
  <si>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</si>
  <si>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</si>
  <si>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</si>
  <si>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</si>
  <si>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</si>
  <si>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</si>
  <si>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</si>
  <si>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</si>
  <si>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</si>
  <si>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</si>
  <si>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</si>
  <si>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</si>
  <si>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</si>
  <si>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</si>
  <si>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</si>
  <si>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</si>
  <si>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</si>
  <si>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</si>
  <si>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</si>
  <si>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</si>
  <si>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</si>
  <si>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</si>
  <si>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</si>
  <si>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</si>
  <si>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</si>
  <si>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</si>
  <si>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</si>
  <si>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</si>
  <si>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</si>
  <si>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</si>
  <si>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</si>
  <si>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</si>
  <si>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</si>
  <si>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</si>
  <si>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</si>
  <si>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</si>
  <si>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</si>
  <si>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</si>
  <si>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</si>
  <si>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</si>
  <si>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</si>
  <si>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</si>
  <si>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</si>
  <si>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</si>
  <si>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</si>
  <si>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</si>
  <si>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</si>
  <si>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</si>
  <si>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</si>
  <si>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</si>
  <si>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</si>
  <si>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</si>
  <si>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</si>
  <si>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</si>
  <si>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</si>
  <si>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</si>
  <si>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</si>
  <si>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</si>
  <si>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</si>
  <si>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</si>
  <si>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</si>
  <si>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</si>
  <si>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</si>
  <si>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</si>
  <si>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</si>
  <si>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</si>
  <si>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</si>
  <si>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</si>
  <si>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</si>
  <si>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</si>
  <si>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</si>
  <si>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</si>
  <si>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</si>
  <si>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</si>
  <si>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</si>
  <si>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</si>
  <si>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</si>
  <si>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</si>
  <si>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</si>
  <si>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</si>
  <si>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</si>
  <si>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</si>
  <si>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</si>
  <si>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</si>
  <si>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</si>
  <si>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</si>
  <si>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</si>
  <si>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</si>
  <si>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</si>
  <si>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</si>
  <si>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</si>
  <si>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</si>
  <si>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</si>
  <si>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</si>
  <si>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</si>
  <si>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</si>
  <si>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</si>
  <si>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</si>
  <si>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</si>
  <si>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</si>
  <si>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</si>
  <si>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</si>
  <si>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</si>
  <si>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</si>
  <si>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</si>
  <si>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</si>
  <si>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</si>
  <si>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</si>
  <si>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</si>
  <si>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</si>
  <si>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</si>
  <si>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</si>
  <si>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</si>
  <si>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</si>
  <si>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</si>
  <si>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</si>
  <si>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</si>
  <si>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</si>
  <si>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</si>
  <si>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</si>
  <si>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</si>
  <si>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</si>
  <si>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</si>
  <si>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</si>
  <si>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</si>
  <si>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</si>
  <si>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</si>
  <si>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</si>
  <si>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</si>
  <si>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</si>
  <si>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</si>
  <si>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</si>
  <si>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</si>
  <si>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</si>
  <si>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</si>
  <si>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</si>
  <si>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</si>
  <si>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</si>
  <si>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</si>
  <si>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</si>
  <si>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</si>
  <si>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</si>
  <si>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</si>
  <si>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</si>
  <si>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</si>
  <si>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</si>
  <si>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</si>
  <si>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</si>
  <si>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</si>
  <si>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</si>
  <si>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</si>
  <si>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</si>
  <si>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</si>
  <si>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</si>
  <si>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</si>
  <si>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</si>
  <si>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</si>
  <si>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</si>
  <si>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</si>
  <si>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</si>
  <si>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</si>
  <si>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</si>
  <si>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</si>
  <si>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</si>
  <si>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</si>
  <si>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</si>
  <si>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</si>
  <si>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</si>
  <si>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</si>
  <si>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</si>
  <si>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</si>
  <si>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</si>
  <si>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</si>
  <si>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</si>
  <si>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</si>
  <si>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</si>
  <si>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</si>
  <si>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</si>
  <si>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</si>
  <si>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</si>
  <si>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</si>
  <si>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</si>
  <si>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</si>
  <si>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</si>
  <si>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</si>
  <si>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</si>
  <si>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</si>
  <si>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</si>
  <si>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</si>
  <si>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</si>
  <si>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</si>
  <si>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</si>
  <si>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</si>
  <si>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</si>
  <si>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</si>
  <si>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</si>
  <si>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</si>
  <si>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</si>
  <si>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</si>
  <si>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</si>
  <si>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</si>
  <si>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</si>
  <si>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</si>
  <si>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</si>
  <si>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</si>
  <si>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</si>
  <si>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</si>
  <si>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</si>
  <si>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</si>
  <si>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</si>
  <si>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</si>
  <si>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</si>
  <si>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</si>
  <si>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</si>
  <si>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</si>
  <si>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</si>
  <si>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</si>
  <si>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</si>
  <si>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</si>
  <si>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</si>
  <si>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</si>
  <si>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</si>
  <si>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</si>
  <si>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</si>
  <si>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</si>
  <si>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</si>
  <si>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</si>
  <si>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</si>
  <si>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</si>
  <si>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</si>
  <si>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</si>
  <si>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</si>
  <si>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</si>
  <si>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</si>
  <si>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</si>
  <si>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</si>
  <si>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</si>
  <si>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</si>
  <si>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</si>
  <si>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</si>
  <si>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</si>
  <si>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</si>
  <si>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</si>
  <si>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</si>
  <si>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</si>
  <si>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</si>
  <si>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</si>
  <si>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</si>
  <si>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</si>
  <si>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</si>
  <si>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</si>
  <si>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</si>
  <si>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</si>
  <si>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</si>
  <si>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</si>
  <si>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</si>
  <si>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</si>
  <si>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</si>
  <si>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</si>
  <si>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</si>
  <si>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</si>
  <si>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</si>
  <si>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</si>
  <si>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</si>
  <si>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</si>
  <si>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</si>
  <si>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</si>
  <si>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</si>
  <si>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</si>
  <si>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</si>
  <si>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</si>
  <si>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</si>
  <si>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</si>
  <si>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</si>
  <si>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</si>
  <si>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</si>
  <si>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</si>
  <si>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</si>
  <si>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</si>
  <si>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</si>
  <si>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</si>
  <si>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</si>
  <si>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</si>
  <si>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</si>
  <si>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</si>
  <si>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</si>
  <si>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</si>
  <si>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</si>
  <si>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</si>
  <si>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</si>
  <si>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</si>
  <si>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</si>
  <si>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</si>
  <si>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</si>
  <si>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</si>
  <si>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</si>
  <si>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</si>
  <si>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</si>
  <si>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</si>
  <si>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</si>
  <si>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</si>
  <si>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</si>
  <si>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</si>
  <si>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</si>
  <si>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</si>
  <si>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</si>
  <si>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</si>
  <si>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</si>
  <si>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</si>
  <si>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</si>
  <si>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</si>
  <si>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</si>
  <si>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</si>
  <si>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</si>
  <si>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</si>
  <si>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</si>
  <si>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</si>
  <si>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</si>
  <si>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</si>
  <si>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</si>
  <si>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</si>
  <si>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</si>
  <si>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</si>
  <si>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</si>
  <si>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</si>
  <si>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</si>
  <si>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</si>
  <si>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</si>
  <si>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</si>
  <si>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</si>
  <si>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</si>
  <si>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</si>
  <si>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</si>
  <si>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</si>
  <si>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</si>
  <si>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</si>
  <si>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</si>
  <si>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</si>
  <si>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</si>
  <si>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</si>
  <si>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</si>
  <si>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</si>
  <si>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</si>
  <si>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</si>
  <si>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</si>
  <si>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</si>
  <si>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</si>
  <si>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</si>
  <si>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</si>
  <si>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</si>
  <si>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</si>
  <si>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</si>
  <si>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</si>
  <si>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</si>
  <si>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</si>
  <si>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</si>
  <si>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</si>
  <si>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</si>
  <si>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</si>
  <si>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</si>
  <si>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</si>
  <si>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</si>
  <si>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</si>
  <si>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</si>
  <si>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</si>
  <si>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</si>
  <si>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</si>
  <si>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</si>
  <si>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</si>
  <si>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</si>
  <si>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</si>
  <si>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</si>
  <si>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</si>
  <si>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</si>
  <si>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</si>
  <si>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</si>
  <si>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</si>
  <si>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</si>
  <si>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</si>
  <si>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</si>
  <si>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</si>
  <si>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</si>
  <si>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</si>
  <si>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</si>
  <si>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</si>
  <si>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</si>
  <si>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</si>
  <si>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</si>
  <si>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</si>
  <si>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</si>
  <si>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</si>
  <si>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</si>
  <si>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</si>
  <si>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</si>
  <si>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</si>
  <si>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</si>
  <si>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</si>
  <si>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</si>
  <si>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</si>
  <si>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</si>
  <si>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</si>
  <si>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</si>
  <si>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</si>
  <si>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</si>
  <si>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</si>
  <si>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</si>
  <si>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</si>
  <si>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</si>
  <si>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</si>
  <si>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</si>
  <si>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</si>
  <si>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</si>
  <si>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</si>
  <si>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</si>
  <si>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</si>
  <si>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</si>
  <si>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</si>
  <si>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</si>
  <si>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</si>
  <si>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</si>
  <si>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</si>
  <si>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</si>
  <si>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</si>
  <si>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</si>
  <si>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</si>
  <si>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</si>
  <si>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</si>
  <si>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</si>
  <si>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</si>
  <si>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</si>
  <si>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</si>
  <si>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</si>
  <si>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</si>
  <si>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</si>
  <si>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</si>
  <si>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</si>
  <si>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</si>
  <si>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</si>
  <si>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</si>
  <si>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</si>
  <si>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</si>
  <si>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</si>
  <si>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</si>
  <si>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</si>
  <si>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</si>
  <si>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</si>
  <si>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</si>
  <si>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</si>
  <si>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</si>
  <si>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</si>
  <si>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</si>
  <si>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</si>
  <si>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</si>
  <si>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</si>
  <si>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</si>
  <si>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</si>
  <si>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</si>
  <si>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</si>
  <si>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</si>
  <si>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</si>
  <si>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</si>
  <si>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</si>
  <si>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</si>
  <si>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</si>
  <si>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</si>
  <si>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</si>
  <si>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</si>
  <si>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</si>
  <si>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</si>
  <si>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</si>
  <si>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</si>
  <si>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</si>
  <si>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</si>
  <si>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</si>
  <si>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</si>
  <si>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</si>
  <si>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</si>
  <si>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</si>
  <si>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</si>
  <si>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</si>
  <si>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</si>
  <si>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</si>
  <si>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</si>
  <si>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</si>
  <si>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</si>
  <si>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</si>
  <si>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</si>
  <si>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</si>
  <si>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</si>
  <si>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</si>
  <si>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</si>
  <si>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</si>
  <si>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</si>
  <si>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</si>
  <si>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</si>
  <si>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</si>
  <si>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</si>
  <si>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</si>
  <si>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</si>
  <si>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</si>
  <si>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</si>
  <si>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</si>
  <si>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</si>
  <si>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</si>
  <si>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</si>
  <si>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</si>
  <si>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</si>
  <si>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</si>
  <si>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</si>
  <si>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</si>
  <si>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</si>
  <si>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</si>
  <si>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</si>
  <si>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</si>
  <si>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</si>
  <si>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</si>
  <si>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</si>
  <si>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</si>
  <si>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</si>
  <si>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</si>
  <si>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</si>
  <si>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</si>
  <si>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</si>
  <si>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</si>
  <si>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</si>
  <si>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</si>
  <si>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</si>
  <si>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</si>
  <si>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</si>
  <si>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</si>
  <si>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</si>
  <si>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</si>
  <si>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</si>
  <si>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</si>
  <si>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</si>
  <si>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</si>
  <si>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</si>
  <si>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</si>
  <si>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</si>
  <si>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</si>
  <si>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</si>
  <si>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</si>
  <si>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</si>
  <si>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</si>
  <si>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</si>
  <si>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</si>
  <si>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</si>
  <si>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</si>
  <si>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</si>
  <si>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</si>
  <si>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</si>
  <si>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</si>
  <si>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</si>
  <si>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</si>
  <si>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</si>
  <si>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</si>
  <si>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</si>
  <si>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</si>
  <si>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</si>
  <si>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</si>
  <si>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</si>
  <si>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</si>
  <si>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</si>
  <si>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</si>
  <si>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</si>
  <si>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</si>
  <si>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</si>
  <si>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</si>
  <si>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</si>
  <si>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</si>
  <si>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</si>
  <si>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</si>
  <si>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</si>
  <si>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</si>
  <si>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</si>
  <si>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</si>
  <si>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</si>
  <si>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</si>
  <si>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</si>
  <si>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</si>
  <si>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</si>
  <si>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</si>
  <si>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</si>
  <si>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</si>
  <si>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</si>
  <si>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</si>
  <si>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</si>
  <si>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</si>
  <si>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</si>
  <si>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</si>
  <si>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</si>
  <si>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</si>
  <si>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</si>
  <si>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</si>
  <si>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</si>
  <si>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</si>
  <si>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</si>
  <si>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</si>
  <si>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</si>
  <si>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</si>
  <si>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</si>
  <si>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</si>
  <si>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</si>
  <si>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</si>
  <si>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</si>
  <si>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</si>
  <si>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</si>
  <si>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</si>
  <si>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</si>
  <si>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</si>
  <si>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</si>
  <si>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</si>
  <si>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</si>
  <si>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</si>
  <si>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</si>
  <si>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</si>
  <si>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</si>
  <si>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</si>
  <si>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</si>
  <si>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</si>
  <si>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</si>
  <si>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</si>
  <si>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</si>
  <si>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</si>
  <si>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</si>
  <si>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</si>
  <si>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</si>
  <si>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</si>
  <si>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</si>
  <si>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</si>
  <si>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</si>
  <si>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</si>
  <si>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</si>
  <si>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</si>
  <si>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</si>
  <si>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</si>
  <si>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</si>
  <si>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</si>
  <si>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</si>
  <si>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</si>
  <si>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</si>
  <si>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</si>
  <si>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</si>
  <si>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</si>
  <si>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</si>
  <si>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</si>
  <si>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</si>
  <si>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</si>
  <si>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</si>
  <si>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</si>
  <si>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</si>
  <si>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</si>
  <si>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</si>
  <si>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</si>
  <si>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</si>
  <si>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</si>
  <si>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</si>
  <si>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</si>
  <si>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</si>
  <si>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</si>
  <si>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</si>
  <si>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</si>
  <si>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</si>
  <si>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</si>
  <si>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</si>
  <si>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</si>
  <si>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</si>
  <si>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</si>
  <si>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</si>
  <si>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</si>
  <si>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</si>
  <si>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</si>
  <si>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</si>
  <si>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</si>
  <si>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</si>
  <si>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</si>
  <si>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</si>
  <si>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</si>
  <si>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</si>
  <si>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</si>
  <si>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</si>
  <si>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</si>
  <si>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</si>
  <si>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</si>
  <si>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</si>
  <si>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</si>
  <si>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</si>
  <si>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</si>
  <si>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</si>
  <si>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</si>
  <si>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</si>
  <si>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</si>
  <si>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</si>
  <si>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</si>
  <si>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</si>
  <si>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</si>
  <si>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</si>
  <si>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</si>
  <si>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</si>
  <si>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</si>
  <si>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</si>
  <si>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</si>
  <si>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</si>
  <si>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</si>
  <si>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</si>
  <si>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</si>
  <si>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</si>
  <si>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</si>
  <si>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</si>
  <si>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</si>
  <si>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</si>
  <si>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</si>
  <si>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</si>
  <si>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</si>
  <si>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</si>
  <si>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</si>
  <si>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</si>
  <si>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</si>
  <si>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</si>
  <si>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</si>
  <si>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</si>
  <si>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</si>
  <si>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</si>
  <si>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</si>
  <si>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</si>
  <si>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</si>
  <si>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</si>
  <si>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</si>
  <si>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</si>
  <si>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</si>
  <si>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</si>
  <si>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</si>
  <si>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</si>
  <si>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</si>
  <si>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</si>
  <si>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</si>
  <si>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</si>
  <si>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</si>
  <si>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</si>
  <si>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</si>
  <si>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</si>
  <si>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</si>
  <si>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</si>
  <si>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</si>
  <si>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</si>
  <si>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</si>
  <si>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</si>
  <si>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</si>
  <si>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</si>
  <si>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</si>
  <si>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</si>
  <si>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</si>
  <si>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</si>
  <si>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</si>
  <si>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</si>
  <si>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</si>
  <si>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</si>
  <si>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</si>
  <si>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</si>
  <si>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</si>
  <si>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</si>
  <si>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</si>
  <si>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</si>
  <si>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</si>
  <si>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</si>
  <si>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</si>
  <si>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</si>
  <si>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</si>
  <si>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</si>
  <si>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</si>
  <si>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</si>
  <si>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</si>
  <si>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</si>
  <si>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</si>
  <si>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</si>
  <si>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</si>
  <si>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</si>
  <si>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</si>
  <si>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</si>
  <si>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</si>
  <si>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</si>
  <si>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</si>
  <si>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</si>
  <si>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</si>
  <si>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</si>
  <si>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</si>
  <si>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</si>
  <si>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</si>
  <si>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</si>
  <si>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</si>
  <si>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</si>
  <si>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</si>
  <si>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</si>
  <si>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</si>
  <si>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</si>
  <si>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</si>
  <si>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</si>
  <si>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</si>
  <si>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</si>
  <si>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</si>
  <si>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</si>
  <si>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</si>
  <si>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</si>
  <si>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</si>
  <si>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</si>
  <si>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</si>
  <si>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</si>
  <si>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</si>
  <si>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</si>
  <si>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</si>
  <si>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</si>
  <si>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</si>
  <si>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</si>
  <si>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</si>
  <si>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</si>
  <si>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</si>
  <si>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</si>
  <si>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</si>
  <si>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</si>
  <si>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</si>
  <si>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</si>
  <si>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</si>
  <si>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</si>
  <si>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</si>
  <si>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</si>
  <si>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</si>
  <si>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</si>
  <si>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</si>
  <si>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</si>
  <si>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</si>
  <si>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</si>
  <si>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</si>
  <si>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</si>
  <si>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</si>
  <si>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</si>
  <si>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</si>
  <si>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</si>
  <si>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</si>
  <si>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</si>
  <si>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</si>
  <si>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</si>
  <si>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</si>
  <si>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</si>
  <si>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</si>
  <si>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</si>
  <si>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</si>
  <si>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</si>
  <si>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</si>
  <si>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</si>
  <si>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</si>
  <si>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</si>
  <si>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</si>
  <si>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</si>
  <si>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</si>
  <si>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</si>
  <si>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</si>
  <si>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</si>
  <si>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</si>
  <si>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</si>
  <si>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</si>
  <si>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</si>
  <si>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</si>
  <si>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</si>
  <si>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</si>
  <si>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</si>
  <si>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</si>
  <si>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</si>
  <si>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</si>
  <si>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</si>
  <si>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</si>
  <si>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</si>
  <si>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</si>
  <si>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</si>
  <si>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</si>
  <si>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</si>
  <si>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</si>
  <si>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</si>
  <si>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</si>
  <si>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</si>
  <si>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</si>
  <si>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</si>
  <si>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</si>
  <si>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</si>
  <si>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</si>
  <si>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</si>
  <si>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</si>
  <si>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</si>
  <si>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</si>
  <si>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</si>
  <si>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</si>
  <si>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</si>
  <si>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</si>
  <si>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</si>
  <si>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</si>
  <si>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</si>
  <si>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</si>
  <si>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</si>
  <si>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</si>
  <si>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</si>
  <si>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</si>
  <si>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</si>
  <si>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</si>
  <si>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</si>
  <si>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</si>
  <si>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</si>
  <si>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</si>
  <si>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</si>
  <si>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</si>
  <si>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</si>
  <si>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</si>
  <si>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</si>
  <si>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</si>
  <si>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</si>
  <si>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</si>
  <si>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</si>
  <si>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</si>
  <si>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</si>
  <si>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</si>
  <si>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</si>
  <si>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</si>
  <si>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</si>
  <si>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</si>
  <si>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</si>
  <si>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</si>
  <si>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</si>
  <si>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</si>
  <si>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</si>
  <si>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</si>
  <si>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</si>
  <si>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</si>
  <si>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</si>
  <si>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</si>
  <si>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</si>
  <si>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</si>
  <si>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</si>
  <si>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</si>
  <si>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</si>
  <si>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</si>
  <si>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</si>
  <si>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</si>
  <si>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</si>
  <si>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</si>
  <si>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</si>
  <si>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</si>
  <si>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</si>
  <si>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</si>
  <si>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</si>
  <si>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</si>
  <si>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</si>
  <si>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</si>
  <si>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</si>
  <si>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</si>
  <si>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</si>
  <si>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</si>
  <si>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</si>
  <si>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</si>
  <si>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</si>
  <si>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</si>
  <si>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</si>
  <si>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</si>
  <si>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</si>
  <si>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</si>
  <si>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</si>
  <si>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</si>
  <si>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</si>
  <si>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</si>
  <si>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</si>
  <si>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</si>
  <si>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</si>
  <si>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</si>
  <si>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</si>
  <si>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</si>
  <si>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</si>
  <si>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</si>
  <si>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</si>
  <si>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</si>
  <si>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</si>
  <si>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</si>
  <si>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</si>
  <si>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</si>
  <si>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</si>
  <si>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</si>
  <si>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</si>
  <si>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</si>
  <si>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</si>
  <si>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</si>
  <si>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</si>
  <si>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</si>
  <si>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</si>
  <si>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</si>
  <si>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</si>
  <si>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</si>
  <si>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</si>
  <si>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</si>
  <si>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</si>
  <si>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</si>
  <si>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</si>
  <si>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</si>
  <si>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</si>
  <si>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</si>
  <si>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</si>
  <si>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</si>
  <si>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</si>
  <si>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</si>
  <si>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</si>
  <si>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</si>
  <si>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</si>
  <si>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</si>
  <si>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</si>
  <si>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</si>
  <si>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</si>
  <si>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</si>
  <si>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</si>
  <si>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</si>
  <si>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</si>
  <si>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</si>
  <si>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</si>
  <si>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</si>
  <si>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</si>
  <si>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</si>
  <si>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</si>
  <si>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</si>
  <si>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</si>
  <si>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</si>
  <si>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</si>
  <si>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</si>
  <si>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</si>
  <si>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</si>
  <si>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</si>
  <si>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</si>
  <si>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</si>
  <si>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</si>
  <si>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</si>
  <si>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</si>
  <si>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</si>
  <si>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</si>
  <si>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</si>
  <si>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</si>
  <si>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</si>
  <si>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</si>
  <si>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</si>
  <si>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</si>
  <si>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</si>
  <si>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</si>
  <si>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</si>
  <si>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</si>
  <si>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</si>
  <si>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</si>
  <si>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</si>
  <si>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</si>
  <si>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</si>
  <si>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</si>
  <si>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</si>
  <si>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</si>
  <si>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</si>
  <si>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</si>
  <si>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</si>
  <si>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</si>
  <si>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</si>
  <si>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</si>
  <si>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</si>
  <si>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</si>
  <si>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</si>
  <si>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</si>
  <si>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</si>
  <si>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</si>
  <si>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</si>
  <si>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</si>
  <si>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</si>
  <si>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</si>
  <si>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</si>
  <si>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</si>
  <si>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</si>
  <si>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</si>
  <si>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</si>
  <si>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</si>
  <si>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</si>
  <si>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</si>
  <si>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</si>
  <si>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</si>
  <si>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</si>
  <si>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</si>
  <si>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</si>
  <si>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</si>
  <si>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</si>
  <si>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</si>
  <si>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</si>
  <si>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</si>
  <si>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</si>
  <si>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</si>
  <si>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</si>
  <si>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</si>
  <si>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</si>
  <si>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</si>
  <si>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</si>
  <si>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</si>
  <si>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</si>
  <si>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</si>
  <si>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</si>
  <si>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</si>
  <si>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</si>
  <si>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</si>
  <si>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</si>
  <si>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</si>
  <si>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</si>
  <si>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</si>
  <si>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</si>
  <si>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</si>
  <si>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</si>
  <si>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</si>
  <si>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</si>
  <si>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</si>
  <si>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</si>
  <si>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</si>
  <si>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</si>
  <si>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</si>
  <si>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</si>
  <si>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</si>
  <si>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</si>
  <si>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</si>
  <si>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</si>
  <si>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</si>
  <si>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</si>
  <si>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</si>
  <si>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</si>
  <si>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</si>
  <si>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</si>
  <si>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</si>
  <si>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</si>
  <si>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</si>
  <si>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</si>
  <si>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</si>
  <si>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</si>
  <si>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</si>
  <si>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</si>
  <si>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</si>
  <si>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</si>
  <si>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</si>
  <si>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</si>
  <si>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</si>
  <si>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</si>
  <si>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</si>
  <si>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</si>
  <si>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</si>
  <si>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</si>
  <si>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</si>
  <si>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</si>
  <si>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</si>
  <si>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</si>
  <si>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</si>
  <si>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</si>
  <si>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</si>
  <si>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</si>
  <si>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</si>
  <si>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</si>
  <si>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</si>
  <si>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</si>
  <si>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</si>
  <si>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</si>
  <si>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</si>
  <si>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</si>
  <si>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</si>
  <si>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</si>
  <si>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</si>
  <si>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</si>
  <si>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</si>
  <si>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</si>
  <si>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</si>
  <si>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</si>
  <si>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</si>
  <si>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</si>
  <si>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</si>
  <si>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</si>
  <si>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</si>
  <si>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</si>
  <si>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</si>
  <si>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</si>
  <si>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</si>
  <si>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</si>
  <si>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</si>
  <si>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</si>
  <si>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</si>
  <si>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</si>
  <si>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</si>
  <si>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</si>
  <si>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</si>
  <si>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</si>
  <si>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</si>
  <si>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</si>
  <si>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</si>
  <si>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</si>
  <si>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</si>
  <si>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</si>
  <si>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</si>
  <si>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</si>
  <si>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</si>
  <si>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</si>
  <si>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</si>
  <si>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</si>
  <si>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</si>
  <si>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</si>
  <si>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</si>
  <si>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</si>
  <si>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</si>
  <si>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</si>
  <si>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</si>
  <si>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</si>
  <si>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</si>
  <si>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</si>
  <si>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</si>
  <si>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</si>
  <si>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</si>
  <si>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</si>
  <si>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</si>
  <si>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</si>
  <si>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</si>
  <si>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</si>
  <si>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</si>
  <si>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</si>
  <si>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</si>
  <si>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</si>
  <si>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</si>
  <si>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</si>
  <si>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</si>
  <si>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</si>
  <si>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</si>
  <si>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</si>
  <si>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</si>
  <si>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</si>
  <si>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</si>
  <si>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</si>
  <si>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</si>
  <si>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</si>
  <si>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</si>
  <si>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</si>
  <si>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</si>
  <si>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</si>
  <si>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</si>
  <si>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</si>
  <si>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</si>
  <si>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</si>
  <si>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</si>
  <si>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</si>
  <si>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</si>
  <si>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</si>
  <si>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</si>
  <si>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</si>
  <si>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</si>
  <si>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</si>
  <si>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</si>
  <si>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</si>
  <si>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</si>
  <si>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</si>
  <si>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</si>
  <si>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</si>
  <si>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</si>
  <si>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</si>
  <si>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</si>
  <si>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</si>
  <si>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</si>
  <si>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</si>
  <si>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</si>
  <si>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</si>
  <si>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</si>
  <si>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</si>
  <si>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</si>
  <si>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</si>
  <si>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</si>
  <si>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</si>
  <si>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</si>
  <si>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</si>
  <si>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</si>
  <si>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</si>
  <si>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</si>
  <si>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</si>
  <si>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</si>
  <si>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</si>
  <si>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</si>
  <si>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</si>
  <si>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</si>
  <si>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</si>
  <si>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</si>
  <si>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</si>
  <si>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</si>
  <si>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</si>
  <si>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</si>
  <si>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</si>
  <si>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</si>
  <si>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</si>
  <si>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</si>
  <si>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</si>
  <si>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</si>
  <si>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</si>
  <si>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</si>
  <si>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</si>
  <si>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</si>
  <si>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</si>
  <si>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</si>
  <si>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</si>
  <si>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</si>
  <si>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</si>
  <si>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</si>
  <si>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</si>
  <si>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</si>
  <si>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</si>
  <si>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</si>
  <si>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</si>
  <si>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</si>
  <si>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</si>
  <si>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</si>
  <si>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</si>
  <si>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</si>
  <si>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</si>
  <si>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</si>
  <si>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</si>
  <si>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</si>
  <si>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</si>
  <si>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</si>
  <si>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</si>
  <si>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</si>
  <si>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</si>
  <si>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</si>
  <si>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</si>
  <si>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</si>
  <si>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</si>
  <si>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</si>
  <si>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</si>
  <si>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</si>
  <si>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</si>
  <si>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</si>
  <si>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</si>
  <si>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</si>
  <si>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</si>
  <si>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</si>
  <si>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</si>
  <si>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</si>
  <si>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</si>
  <si>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</si>
  <si>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</si>
  <si>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</si>
  <si>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</si>
  <si>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</si>
  <si>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</si>
  <si>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</si>
  <si>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</si>
  <si>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</si>
  <si>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</si>
  <si>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</si>
  <si>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</si>
  <si>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</si>
  <si>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</si>
  <si>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</si>
  <si>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</si>
  <si>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</si>
  <si>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</si>
  <si>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</si>
  <si>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</si>
  <si>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</si>
  <si>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</si>
  <si>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</si>
  <si>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</si>
  <si>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</si>
  <si>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</si>
  <si>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</si>
  <si>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</si>
  <si>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</si>
  <si>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</si>
  <si>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</si>
  <si>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</si>
  <si>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</si>
  <si>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</si>
  <si>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</si>
  <si>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</si>
  <si>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</si>
  <si>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</si>
  <si>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</si>
  <si>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</si>
  <si>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</si>
  <si>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</si>
  <si>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</si>
  <si>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</si>
  <si>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</si>
  <si>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</si>
  <si>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</si>
  <si>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</si>
  <si>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</si>
  <si>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</si>
  <si>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</si>
  <si>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</si>
  <si>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</si>
  <si>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</si>
  <si>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</si>
  <si>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</si>
  <si>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</si>
  <si>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</si>
  <si>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</si>
  <si>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</si>
  <si>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</si>
  <si>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</si>
  <si>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</si>
  <si>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</si>
  <si>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</si>
  <si>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</si>
  <si>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</si>
  <si>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</si>
  <si>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</si>
  <si>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</si>
  <si>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</si>
  <si>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</si>
  <si>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</si>
  <si>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</si>
  <si>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</si>
  <si>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</si>
  <si>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</si>
  <si>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</si>
  <si>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</si>
  <si>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</si>
  <si>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</si>
  <si>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</si>
  <si>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</si>
  <si>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</si>
  <si>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</si>
  <si>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</si>
  <si>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</si>
  <si>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</si>
  <si>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</si>
  <si>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</si>
  <si>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</si>
  <si>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</si>
  <si>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</si>
  <si>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</si>
  <si>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</si>
  <si>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</si>
  <si>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</si>
  <si>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</si>
  <si>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</si>
  <si>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</si>
  <si>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</si>
  <si>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</si>
  <si>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</si>
  <si>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</si>
  <si>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</si>
  <si>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</si>
  <si>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</si>
  <si>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</si>
  <si>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</si>
  <si>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</si>
  <si>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</si>
  <si>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</si>
  <si>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</si>
  <si>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</si>
  <si>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</si>
  <si>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</si>
  <si>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</si>
  <si>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</si>
  <si>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</si>
  <si>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</si>
  <si>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</si>
  <si>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</si>
  <si>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</si>
  <si>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</si>
  <si>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</si>
  <si>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</si>
  <si>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</si>
  <si>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</si>
  <si>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</si>
  <si>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</si>
  <si>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</si>
  <si>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</si>
  <si>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</si>
  <si>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</si>
  <si>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</si>
  <si>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</si>
  <si>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</si>
  <si>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</si>
  <si>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</si>
  <si>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</si>
  <si>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</si>
  <si>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</si>
  <si>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</si>
  <si>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</si>
  <si>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</si>
  <si>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</si>
  <si>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</si>
  <si>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</si>
  <si>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</si>
  <si>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</si>
  <si>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</si>
  <si>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</si>
  <si>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</si>
  <si>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</si>
  <si>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</si>
  <si>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</si>
  <si>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</si>
  <si>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</si>
  <si>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</si>
  <si>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</si>
  <si>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</si>
  <si>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</si>
  <si>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</si>
  <si>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</si>
  <si>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</si>
  <si>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</si>
  <si>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</si>
  <si>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</si>
  <si>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</si>
  <si>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</si>
  <si>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</si>
  <si>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</si>
  <si>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</si>
  <si>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</si>
  <si>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</si>
  <si>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</si>
  <si>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</si>
  <si>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</si>
  <si>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</si>
  <si>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</si>
  <si>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</si>
  <si>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</si>
  <si>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</si>
  <si>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</si>
  <si>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</si>
  <si>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</si>
  <si>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</si>
  <si>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</si>
  <si>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</si>
  <si>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</si>
  <si>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</si>
  <si>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</si>
  <si>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</si>
  <si>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</si>
  <si>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</si>
  <si>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</si>
  <si>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</si>
  <si>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</si>
  <si>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</si>
  <si>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</si>
  <si>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</si>
  <si>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</si>
  <si>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</si>
  <si>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</si>
  <si>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</si>
  <si>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</si>
  <si>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</si>
  <si>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</si>
  <si>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</si>
  <si>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</si>
  <si>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</si>
  <si>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</si>
  <si>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</si>
  <si>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</si>
  <si>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</si>
  <si>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</si>
  <si>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</si>
  <si>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</si>
  <si>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</si>
  <si>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</si>
  <si>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</si>
  <si>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</si>
  <si>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</si>
  <si>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</si>
  <si>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</si>
  <si>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</si>
  <si>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</si>
  <si>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</si>
  <si>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</si>
  <si>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</si>
  <si>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</si>
  <si>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</si>
  <si>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</si>
  <si>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</si>
  <si>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</si>
  <si>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</si>
  <si>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</si>
  <si>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</si>
  <si>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</si>
  <si>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</si>
  <si>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</si>
  <si>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</si>
  <si>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</si>
  <si>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</si>
  <si>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</si>
  <si>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</si>
  <si>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</si>
  <si>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</si>
  <si>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</si>
  <si>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</si>
  <si>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</si>
  <si>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</si>
  <si>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</si>
  <si>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</si>
  <si>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</si>
  <si>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</si>
  <si>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</si>
  <si>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</si>
  <si>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</si>
  <si>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</si>
  <si>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</si>
  <si>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</si>
  <si>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</si>
  <si>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</si>
  <si>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</si>
  <si>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</si>
  <si>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</si>
  <si>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</si>
  <si>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</si>
  <si>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</si>
  <si>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</si>
  <si>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</si>
  <si>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</si>
  <si>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</si>
  <si>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</si>
  <si>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</si>
  <si>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</si>
  <si>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</si>
  <si>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</si>
  <si>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</si>
  <si>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</si>
  <si>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</si>
  <si>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</si>
  <si>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</si>
  <si>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</si>
  <si>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</si>
  <si>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</si>
  <si>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</si>
  <si>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</si>
  <si>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</si>
  <si>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</si>
  <si>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</si>
  <si>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</si>
  <si>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</si>
  <si>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</si>
  <si>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</si>
  <si>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</si>
  <si>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</si>
  <si>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</si>
  <si>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</si>
  <si>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</si>
  <si>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</si>
  <si>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</si>
  <si>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</si>
  <si>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</si>
  <si>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</si>
  <si>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</si>
  <si>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</si>
  <si>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</si>
  <si>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</si>
  <si>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</si>
  <si>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</si>
  <si>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</si>
  <si>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</si>
  <si>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</si>
  <si>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</si>
  <si>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</si>
  <si>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</si>
  <si>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</si>
  <si>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</si>
  <si>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</si>
  <si>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</si>
  <si>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</si>
  <si>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</si>
  <si>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</si>
  <si>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</si>
  <si>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</si>
  <si>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</si>
  <si>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</si>
  <si>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</si>
  <si>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</si>
  <si>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</si>
  <si>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</si>
  <si>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</si>
  <si>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</si>
  <si>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</si>
  <si>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</si>
  <si>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</si>
  <si>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</si>
  <si>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</si>
  <si>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</si>
  <si>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</si>
  <si>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</si>
  <si>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</si>
  <si>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</si>
  <si>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</si>
  <si>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</si>
  <si>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</si>
  <si>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</si>
  <si>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</si>
  <si>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</si>
  <si>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</si>
  <si>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</si>
  <si>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</si>
  <si>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</si>
  <si>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</si>
  <si>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</si>
  <si>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</si>
  <si>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</si>
  <si>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</si>
  <si>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</si>
  <si>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</si>
  <si>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</si>
  <si>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</si>
  <si>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</si>
  <si>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</si>
  <si>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</si>
  <si>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</si>
  <si>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</si>
  <si>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</si>
  <si>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</si>
  <si>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</si>
  <si>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</si>
  <si>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</si>
  <si>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</si>
  <si>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</si>
  <si>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</si>
  <si>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</si>
  <si>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</si>
  <si>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</si>
  <si>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</si>
  <si>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</si>
  <si>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</si>
  <si>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</si>
  <si>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</si>
  <si>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</si>
  <si>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</si>
  <si>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</si>
  <si>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</si>
  <si>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</si>
  <si>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</si>
  <si>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</si>
  <si>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</si>
  <si>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</si>
  <si>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</si>
  <si>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</si>
  <si>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</si>
  <si>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</si>
  <si>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</si>
  <si>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</si>
  <si>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</si>
  <si>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</si>
  <si>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</si>
  <si>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</si>
  <si>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</si>
  <si>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</si>
  <si>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</si>
  <si>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</si>
  <si>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</si>
  <si>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</si>
  <si>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</si>
  <si>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</si>
  <si>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</si>
  <si>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</si>
  <si>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</si>
  <si>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</si>
  <si>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</si>
  <si>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</si>
  <si>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</si>
  <si>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</si>
  <si>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</si>
  <si>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</si>
  <si>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</si>
  <si>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</si>
  <si>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</si>
  <si>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</si>
  <si>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</si>
  <si>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</si>
  <si>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</si>
  <si>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</si>
  <si>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</si>
  <si>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</si>
  <si>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</si>
  <si>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</si>
  <si>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</si>
  <si>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</si>
  <si>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</si>
  <si>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</si>
  <si>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</si>
  <si>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</si>
  <si>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</si>
  <si>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</si>
  <si>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</si>
  <si>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</si>
  <si>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</si>
  <si>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</si>
  <si>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</si>
  <si>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</si>
  <si>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</si>
  <si>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</si>
  <si>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</si>
  <si>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</si>
  <si>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</si>
  <si>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</si>
  <si>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</si>
  <si>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</si>
  <si>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</si>
  <si>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</si>
  <si>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</si>
  <si>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</si>
  <si>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</si>
  <si>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</si>
  <si>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</si>
  <si>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</si>
  <si>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</si>
  <si>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</si>
  <si>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</si>
  <si>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</si>
  <si>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</si>
  <si>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</si>
  <si>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</si>
  <si>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</si>
  <si>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</si>
  <si>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</si>
  <si>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</si>
  <si>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</si>
  <si>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</si>
  <si>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</si>
  <si>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</si>
  <si>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</si>
  <si>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</si>
  <si>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</si>
  <si>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</si>
  <si>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</si>
  <si>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</si>
  <si>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</si>
  <si>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</si>
  <si>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</si>
  <si>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</si>
  <si>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</si>
  <si>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</si>
  <si>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</si>
  <si>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</si>
  <si>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</si>
  <si>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</si>
  <si>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</si>
  <si>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</si>
  <si>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</si>
  <si>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</si>
  <si>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</si>
  <si>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</si>
  <si>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</si>
  <si>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</si>
  <si>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</si>
  <si>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</si>
  <si>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</si>
  <si>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</si>
  <si>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</si>
  <si>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</si>
  <si>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</si>
  <si>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</si>
  <si>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</si>
  <si>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</si>
  <si>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</si>
  <si>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</si>
  <si>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</si>
  <si>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</si>
  <si>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</si>
  <si>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</si>
  <si>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</si>
  <si>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</si>
  <si>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</si>
  <si>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</si>
  <si>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</si>
  <si>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</si>
  <si>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</si>
  <si>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</si>
  <si>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</si>
  <si>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</si>
  <si>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</si>
  <si>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</si>
  <si>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</si>
  <si>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</si>
  <si>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</si>
  <si>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</si>
  <si>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</si>
  <si>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</si>
  <si>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</si>
  <si>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</si>
  <si>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</si>
  <si>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</si>
  <si>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</si>
  <si>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</si>
  <si>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</si>
  <si>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</si>
  <si>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</si>
  <si>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</si>
  <si>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</si>
  <si>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</si>
  <si>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</si>
  <si>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</si>
  <si>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</si>
  <si>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</si>
  <si>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</si>
  <si>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</si>
  <si>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</si>
  <si>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</si>
  <si>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</si>
  <si>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</si>
  <si>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</si>
  <si>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</si>
  <si>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</si>
  <si>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</si>
  <si>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</si>
  <si>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</si>
  <si>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</si>
  <si>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</si>
  <si>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</si>
  <si>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</si>
  <si>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</si>
  <si>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</si>
  <si>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</si>
  <si>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</si>
  <si>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</si>
  <si>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</si>
  <si>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</si>
  <si>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</si>
  <si>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</si>
  <si>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</si>
  <si>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</si>
  <si>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</si>
  <si>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</si>
  <si>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</si>
  <si>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</si>
  <si>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</si>
  <si>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</si>
  <si>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</si>
  <si>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</si>
  <si>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</si>
  <si>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</si>
  <si>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</si>
  <si>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</si>
  <si>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</si>
  <si>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</si>
  <si>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</si>
  <si>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</si>
  <si>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</si>
  <si>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</si>
  <si>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</si>
  <si>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</si>
  <si>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</si>
  <si>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</si>
  <si>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</si>
  <si>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</si>
  <si>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</si>
  <si>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</si>
  <si>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</si>
  <si>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</si>
  <si>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</si>
  <si>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</si>
  <si>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</si>
  <si>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</si>
  <si>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</si>
  <si>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</si>
  <si>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</si>
  <si>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</si>
  <si>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</si>
  <si>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</si>
  <si>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</si>
  <si>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</si>
  <si>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</si>
  <si>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</si>
  <si>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</si>
  <si>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</si>
  <si>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</si>
  <si>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</si>
  <si>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</si>
  <si>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</si>
  <si>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</si>
  <si>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</si>
  <si>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</si>
  <si>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</si>
  <si>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</si>
  <si>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</si>
  <si>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</si>
  <si>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</si>
  <si>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</si>
  <si>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</si>
  <si>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</si>
  <si>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</si>
  <si>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</si>
  <si>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</si>
  <si>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</si>
  <si>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</si>
  <si>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</si>
  <si>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</si>
  <si>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</si>
  <si>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</si>
  <si>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</si>
  <si>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</si>
  <si>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</si>
  <si>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</si>
  <si>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</si>
  <si>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</si>
  <si>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</si>
  <si>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</si>
  <si>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</si>
  <si>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</si>
  <si>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</si>
  <si>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</si>
  <si>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</si>
  <si>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</si>
  <si>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</si>
  <si>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</si>
  <si>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</si>
  <si>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</si>
  <si>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</si>
  <si>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</si>
  <si>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</si>
  <si>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</si>
  <si>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</si>
  <si>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</si>
  <si>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</si>
  <si>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</si>
  <si>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</si>
  <si>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</si>
  <si>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</si>
  <si>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</si>
  <si>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</si>
  <si>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</si>
  <si>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</si>
  <si>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</si>
  <si>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</si>
  <si>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</si>
  <si>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</si>
  <si>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</si>
  <si>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</si>
  <si>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</si>
  <si>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</si>
  <si>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</si>
  <si>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</si>
  <si>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</si>
  <si>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</si>
  <si>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</si>
  <si>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</si>
  <si>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</si>
  <si>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</si>
  <si>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</si>
  <si>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</si>
  <si>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</si>
  <si>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</si>
  <si>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</si>
  <si>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</si>
  <si>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</si>
  <si>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</si>
  <si>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</si>
  <si>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</si>
  <si>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</si>
  <si>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</si>
  <si>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</si>
  <si>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</si>
  <si>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</si>
  <si>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</si>
  <si>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</si>
  <si>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</si>
  <si>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</si>
  <si>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</si>
  <si>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</si>
  <si>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</si>
  <si>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</si>
  <si>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</si>
  <si>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</si>
  <si>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</si>
  <si>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</si>
  <si>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</si>
  <si>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</si>
  <si>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</si>
  <si>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</si>
  <si>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</si>
  <si>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</si>
  <si>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</si>
  <si>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</si>
  <si>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</si>
  <si>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</si>
  <si>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</si>
  <si>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</si>
  <si>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</si>
  <si>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</si>
  <si>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</si>
  <si>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</si>
  <si>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</si>
  <si>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</si>
  <si>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</si>
  <si>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</si>
  <si>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</si>
  <si>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</si>
  <si>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</si>
  <si>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</si>
  <si>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</si>
  <si>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</si>
  <si>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</si>
  <si>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</si>
  <si>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</si>
  <si>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</si>
  <si>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</si>
  <si>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</si>
  <si>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</si>
  <si>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</si>
  <si>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</si>
  <si>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</si>
  <si>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</si>
  <si>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</si>
  <si>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</si>
  <si>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</si>
  <si>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</si>
  <si>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</si>
  <si>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</si>
  <si>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</si>
  <si>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</si>
  <si>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</si>
  <si>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</si>
  <si>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</si>
  <si>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</si>
  <si>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</si>
  <si>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</si>
  <si>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</si>
  <si>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</si>
  <si>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</si>
  <si>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</si>
  <si>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</si>
  <si>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</si>
  <si>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</si>
  <si>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</si>
  <si>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</si>
  <si>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</si>
  <si>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</si>
  <si>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</si>
  <si>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</si>
  <si>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</si>
  <si>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</si>
  <si>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</si>
  <si>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</si>
  <si>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</si>
  <si>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</si>
  <si>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</si>
  <si>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</si>
  <si>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</si>
  <si>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</si>
  <si>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</si>
  <si>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</si>
  <si>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</si>
  <si>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</si>
  <si>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</si>
  <si>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</si>
  <si>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</si>
  <si>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</si>
  <si>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</si>
  <si>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</si>
  <si>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</si>
  <si>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</si>
  <si>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</si>
  <si>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</si>
  <si>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</si>
  <si>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</si>
  <si>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</si>
  <si>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</si>
  <si>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</si>
  <si>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</si>
  <si>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</si>
  <si>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</si>
  <si>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</si>
  <si>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</si>
  <si>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</si>
  <si>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</si>
  <si>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</si>
  <si>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</si>
  <si>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</si>
  <si>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</si>
  <si>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</si>
  <si>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</si>
  <si>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</si>
  <si>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</si>
  <si>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</si>
  <si>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</si>
  <si>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</si>
  <si>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</si>
  <si>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</si>
  <si>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</si>
  <si>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</si>
  <si>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</si>
  <si>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</si>
  <si>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</si>
  <si>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</si>
  <si>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</si>
  <si>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</si>
  <si>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</si>
  <si>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</si>
  <si>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</si>
  <si>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</si>
  <si>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</si>
  <si>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</si>
  <si>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</si>
  <si>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</si>
  <si>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</si>
  <si>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</si>
  <si>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</si>
  <si>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</si>
  <si>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</si>
  <si>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</si>
  <si>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</si>
  <si>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</si>
  <si>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</si>
  <si>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</si>
  <si>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</si>
  <si>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</si>
  <si>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</si>
  <si>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</si>
  <si>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</si>
  <si>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</si>
  <si>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</si>
  <si>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</si>
  <si>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</si>
  <si>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</si>
  <si>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</si>
  <si>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</si>
  <si>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</si>
  <si>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</si>
  <si>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</si>
  <si>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</si>
  <si>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</si>
  <si>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</si>
  <si>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</si>
  <si>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</si>
  <si>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</si>
  <si>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</si>
  <si>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</si>
  <si>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</si>
  <si>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</si>
  <si>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</si>
  <si>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</si>
  <si>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</si>
  <si>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</si>
  <si>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</si>
  <si>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</si>
  <si>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</si>
  <si>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</si>
  <si>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</si>
  <si>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</si>
  <si>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</si>
  <si>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</si>
  <si>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</si>
  <si>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</si>
  <si>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</si>
  <si>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</si>
  <si>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</si>
  <si>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</si>
  <si>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</si>
  <si>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</si>
  <si>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</si>
  <si>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</si>
  <si>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</si>
  <si>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</si>
  <si>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</si>
  <si>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</si>
  <si>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</si>
  <si>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</si>
  <si>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</si>
  <si>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</si>
  <si>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</si>
  <si>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</si>
  <si>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</si>
  <si>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</si>
  <si>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</si>
  <si>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</si>
  <si>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</si>
  <si>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</si>
  <si>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</si>
  <si>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</si>
  <si>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</si>
  <si>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</si>
  <si>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</si>
  <si>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</si>
  <si>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</si>
  <si>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</si>
  <si>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</si>
  <si>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</si>
  <si>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</si>
  <si>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</si>
  <si>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</si>
  <si>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</si>
  <si>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</si>
  <si>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</si>
  <si>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</si>
  <si>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</si>
  <si>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</si>
  <si>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</si>
  <si>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</si>
  <si>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</si>
  <si>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</si>
  <si>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</si>
  <si>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</si>
  <si>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</si>
  <si>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</si>
  <si>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</si>
  <si>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</si>
  <si>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</si>
  <si>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</si>
  <si>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</si>
  <si>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</si>
  <si>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</si>
  <si>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</si>
  <si>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</si>
  <si>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</si>
  <si>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</si>
  <si>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</si>
  <si>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</si>
  <si>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</si>
  <si>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</si>
  <si>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</si>
  <si>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</si>
  <si>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</si>
  <si>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</si>
  <si>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</si>
  <si>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</si>
  <si>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</si>
  <si>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</si>
  <si>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</si>
  <si>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</si>
  <si>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</si>
  <si>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</si>
  <si>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</si>
  <si>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</si>
  <si>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</si>
  <si>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</si>
  <si>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</si>
  <si>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</si>
  <si>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</si>
  <si>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</si>
  <si>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</si>
  <si>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</si>
  <si>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</si>
  <si>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</si>
  <si>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</si>
  <si>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</si>
  <si>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</si>
  <si>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</si>
  <si>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</si>
  <si>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</si>
  <si>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</si>
  <si>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</si>
  <si>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</si>
  <si>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</si>
  <si>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</si>
  <si>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</si>
  <si>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</si>
  <si>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</si>
  <si>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</si>
  <si>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</si>
  <si>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</si>
  <si>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</si>
  <si>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</si>
  <si>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</si>
  <si>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</si>
  <si>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</si>
  <si>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</si>
  <si>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</si>
  <si>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</si>
  <si>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</si>
  <si>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</si>
  <si>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</si>
  <si>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</si>
  <si>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</si>
  <si>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</si>
  <si>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</si>
  <si>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</si>
  <si>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</si>
  <si>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</si>
  <si>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</si>
  <si>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</si>
  <si>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</si>
  <si>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</si>
  <si>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</si>
  <si>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</si>
  <si>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</si>
  <si>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</si>
  <si>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</si>
  <si>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</si>
  <si>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</si>
  <si>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</si>
  <si>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</si>
  <si>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</si>
  <si>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</si>
  <si>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</si>
  <si>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</si>
  <si>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</si>
  <si>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</si>
  <si>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</si>
  <si>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</si>
  <si>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</si>
  <si>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</si>
  <si>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</si>
  <si>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</si>
  <si>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</si>
  <si>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</si>
  <si>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</si>
  <si>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</si>
  <si>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</si>
  <si>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</si>
  <si>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</si>
  <si>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</si>
  <si>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</si>
  <si>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</si>
  <si>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</si>
  <si>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</si>
  <si>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</si>
  <si>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</si>
  <si>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</si>
  <si>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</si>
  <si>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</si>
  <si>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</si>
  <si>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</si>
  <si>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</si>
  <si>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</si>
  <si>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</si>
  <si>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</si>
  <si>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</si>
  <si>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</si>
  <si>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</si>
  <si>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</si>
  <si>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</si>
  <si>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</si>
  <si>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</si>
  <si>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</si>
  <si>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</si>
  <si>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</si>
  <si>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</si>
  <si>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</si>
  <si>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</si>
  <si>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</si>
  <si>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</si>
  <si>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</si>
  <si>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</si>
  <si>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</si>
  <si>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</si>
  <si>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</si>
  <si>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</si>
  <si>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</si>
  <si>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</si>
  <si>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</si>
  <si>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</si>
  <si>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</si>
  <si>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</si>
  <si>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</si>
  <si>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</si>
  <si>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</si>
  <si>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</si>
  <si>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</si>
  <si>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</si>
  <si>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</si>
  <si>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</si>
  <si>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</si>
  <si>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</si>
  <si>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</si>
  <si>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</si>
  <si>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</si>
  <si>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</si>
  <si>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</si>
  <si>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</si>
  <si>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</si>
  <si>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</si>
  <si>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</si>
  <si>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</si>
  <si>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</si>
  <si>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</si>
  <si>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</si>
  <si>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</si>
  <si>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</si>
  <si>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</si>
  <si>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</si>
  <si>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</si>
  <si>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</si>
  <si>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</si>
  <si>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</si>
  <si>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</si>
  <si>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</si>
  <si>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</si>
  <si>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</si>
  <si>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</si>
  <si>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</si>
  <si>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</si>
  <si>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</si>
  <si>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</si>
  <si>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</si>
  <si>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</si>
  <si>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</si>
  <si>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</si>
  <si>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</si>
  <si>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</si>
  <si>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</si>
  <si>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</si>
  <si>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</si>
  <si>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</si>
  <si>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</si>
  <si>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</si>
  <si>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</si>
  <si>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</si>
  <si>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</si>
  <si>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</si>
  <si>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</si>
  <si>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</si>
  <si>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</si>
  <si>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</si>
  <si>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</si>
  <si>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</si>
  <si>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</si>
  <si>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</si>
  <si>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</si>
  <si>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</si>
  <si>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</si>
  <si>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</si>
  <si>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</si>
  <si>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</si>
  <si>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</si>
  <si>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</si>
  <si>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</si>
  <si>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</si>
  <si>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</si>
  <si>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</si>
  <si>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</si>
  <si>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</si>
  <si>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</si>
  <si>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</si>
  <si>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</si>
  <si>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</si>
  <si>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</si>
  <si>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</si>
  <si>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</si>
  <si>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</si>
  <si>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</si>
  <si>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</si>
  <si>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</si>
  <si>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</si>
  <si>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</si>
  <si>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</si>
  <si>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</si>
  <si>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</si>
  <si>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</si>
  <si>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</si>
  <si>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</si>
  <si>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</si>
  <si>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</si>
  <si>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</si>
  <si>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</si>
  <si>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</si>
  <si>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</si>
  <si>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</si>
  <si>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</si>
  <si>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</si>
  <si>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</si>
  <si>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</si>
  <si>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</si>
  <si>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</si>
  <si>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</si>
  <si>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</si>
  <si>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</si>
  <si>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</si>
  <si>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</si>
  <si>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</si>
  <si>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</si>
  <si>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</si>
  <si>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</si>
  <si>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</si>
  <si>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</si>
  <si>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</si>
  <si>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</si>
  <si>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</si>
  <si>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</si>
  <si>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</si>
  <si>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</si>
  <si>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</si>
  <si>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</si>
  <si>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</si>
  <si>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</si>
  <si>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</si>
  <si>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</si>
  <si>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</si>
  <si>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</si>
  <si>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</si>
  <si>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</si>
  <si>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</si>
  <si>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</si>
  <si>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</si>
  <si>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</si>
  <si>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</si>
  <si>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</si>
  <si>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</si>
  <si>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</si>
  <si>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</si>
  <si>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</si>
  <si>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</si>
  <si>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</si>
  <si>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</si>
  <si>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</si>
  <si>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</si>
  <si>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</si>
  <si>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</si>
  <si>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</si>
  <si>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</si>
  <si>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</si>
  <si>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</si>
  <si>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</si>
  <si>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</si>
  <si>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</si>
  <si>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</si>
  <si>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</si>
  <si>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</si>
  <si>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</si>
  <si>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</si>
  <si>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</si>
  <si>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</si>
  <si>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</si>
  <si>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</si>
  <si>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</si>
  <si>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</si>
  <si>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</si>
  <si>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</si>
  <si>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</si>
  <si>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</si>
  <si>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</si>
  <si>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</si>
  <si>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</si>
  <si>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</si>
  <si>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</si>
  <si>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</si>
  <si>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</si>
  <si>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</si>
  <si>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</si>
  <si>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</si>
  <si>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</si>
  <si>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</si>
  <si>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</si>
  <si>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</si>
  <si>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</si>
  <si>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</si>
  <si>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</si>
  <si>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</si>
  <si>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</si>
  <si>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</si>
  <si>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</si>
  <si>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</si>
  <si>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</si>
  <si>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</si>
  <si>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</si>
  <si>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</si>
  <si>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</si>
  <si>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</si>
  <si>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</si>
  <si>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</si>
  <si>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</si>
  <si>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</si>
  <si>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</si>
  <si>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</si>
  <si>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</si>
  <si>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</si>
  <si>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</si>
  <si>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</si>
  <si>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</si>
  <si>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</si>
  <si>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</si>
  <si>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</si>
  <si>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</si>
  <si>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</si>
  <si>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</si>
  <si>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</si>
  <si>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</si>
  <si>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</si>
  <si>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</si>
  <si>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</si>
  <si>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</si>
  <si>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</si>
  <si>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</si>
  <si>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</si>
  <si>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</si>
  <si>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</si>
  <si>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</si>
  <si>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</si>
  <si>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</si>
  <si>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</si>
  <si>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</si>
  <si>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</si>
  <si>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</si>
  <si>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</si>
  <si>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</si>
  <si>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</si>
  <si>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</si>
  <si>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</si>
  <si>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</si>
  <si>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</si>
  <si>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</si>
  <si>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</si>
  <si>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</si>
  <si>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</si>
  <si>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</si>
  <si>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</si>
  <si>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</si>
  <si>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</si>
  <si>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</si>
  <si>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</si>
  <si>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</si>
  <si>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</si>
  <si>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</si>
  <si>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</si>
  <si>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</si>
  <si>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</si>
  <si>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</si>
  <si>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</si>
  <si>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</si>
  <si>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</si>
  <si>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</si>
  <si>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</si>
  <si>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</si>
  <si>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</si>
  <si>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</si>
  <si>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</si>
  <si>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</si>
  <si>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</si>
  <si>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</si>
  <si>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</si>
  <si>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</si>
  <si>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</si>
  <si>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</si>
  <si>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</si>
  <si>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</si>
  <si>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</si>
  <si>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</si>
  <si>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</si>
  <si>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</si>
  <si>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</si>
  <si>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</si>
  <si>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</si>
  <si>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</si>
  <si>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</si>
  <si>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</si>
  <si>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</si>
  <si>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</si>
  <si>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</si>
  <si>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</si>
  <si>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</si>
  <si>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</si>
  <si>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</si>
  <si>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</si>
  <si>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</si>
  <si>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</si>
  <si>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</si>
  <si>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</si>
  <si>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</si>
  <si>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</si>
  <si>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</si>
  <si>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</si>
  <si>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</si>
  <si>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</si>
  <si>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</si>
  <si>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</si>
  <si>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</si>
  <si>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</si>
  <si>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</si>
  <si>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</si>
  <si>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</si>
  <si>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</si>
  <si>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</si>
  <si>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</si>
  <si>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</si>
  <si>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</si>
  <si>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</si>
  <si>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</si>
  <si>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</si>
  <si>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</si>
  <si>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</si>
  <si>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</si>
  <si>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</si>
  <si>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</si>
  <si>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</si>
  <si>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</si>
  <si>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</si>
  <si>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</si>
  <si>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</si>
  <si>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</si>
  <si>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</si>
  <si>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</si>
  <si>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</si>
  <si>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</si>
  <si>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</si>
  <si>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</si>
  <si>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</si>
  <si>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</si>
  <si>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</si>
  <si>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</si>
  <si>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</si>
  <si>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</si>
  <si>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</si>
  <si>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</si>
  <si>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</si>
  <si>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</si>
  <si>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</si>
  <si>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</si>
  <si>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</si>
  <si>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</si>
  <si>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</si>
  <si>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</si>
  <si>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</si>
  <si>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</si>
  <si>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</si>
  <si>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</si>
  <si>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</si>
  <si>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</si>
  <si>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</si>
  <si>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</si>
  <si>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</si>
  <si>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</si>
  <si>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</si>
  <si>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</si>
  <si>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</si>
  <si>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</si>
  <si>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</si>
  <si>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</si>
  <si>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</si>
  <si>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</si>
  <si>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</si>
  <si>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</si>
  <si>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</si>
  <si>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</si>
  <si>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</si>
  <si>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</si>
  <si>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</si>
  <si>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</si>
  <si>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</si>
  <si>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</si>
  <si>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</si>
  <si>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</si>
  <si>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</si>
  <si>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</si>
  <si>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</si>
  <si>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</si>
  <si>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</si>
  <si>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</si>
  <si>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</si>
  <si>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</si>
  <si>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</si>
  <si>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</si>
  <si>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</si>
  <si>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</si>
  <si>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</si>
  <si>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</si>
  <si>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</si>
  <si>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</si>
  <si>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</si>
  <si>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</si>
  <si>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</si>
  <si>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</si>
  <si>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</si>
  <si>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</si>
  <si>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</si>
  <si>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</si>
  <si>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</si>
  <si>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</si>
  <si>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</si>
  <si>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</si>
  <si>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</si>
  <si>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</si>
  <si>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</si>
  <si>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</si>
  <si>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</si>
  <si>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</si>
  <si>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</si>
  <si>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</si>
  <si>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</si>
  <si>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</si>
  <si>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</si>
  <si>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</si>
  <si>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</si>
  <si>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</si>
  <si>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</si>
  <si>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</si>
  <si>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</si>
  <si>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</si>
  <si>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</si>
  <si>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</si>
  <si>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</si>
  <si>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</si>
  <si>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</si>
  <si>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</si>
  <si>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</si>
  <si>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</si>
  <si>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</si>
  <si>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</si>
  <si>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</si>
  <si>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</si>
  <si>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</si>
  <si>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</si>
  <si>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</si>
  <si>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</si>
  <si>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</si>
  <si>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</si>
  <si>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</si>
  <si>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</si>
  <si>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</si>
  <si>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</si>
  <si>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</si>
  <si>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</si>
  <si>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</si>
  <si>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</si>
  <si>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</si>
  <si>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</si>
  <si>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</si>
  <si>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</si>
  <si>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</si>
  <si>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</si>
  <si>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</si>
  <si>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</si>
  <si>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</si>
  <si>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</si>
  <si>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</si>
  <si>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</si>
  <si>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</si>
  <si>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</si>
  <si>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</si>
  <si>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</si>
  <si>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</si>
  <si>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</si>
  <si>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</si>
  <si>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</si>
  <si>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</si>
  <si>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</si>
  <si>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</si>
  <si>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</si>
  <si>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</si>
  <si>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</si>
  <si>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</si>
  <si>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</si>
  <si>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</si>
  <si>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</si>
  <si>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</si>
  <si>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</si>
  <si>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</si>
  <si>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</si>
  <si>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</si>
  <si>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</si>
  <si>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</si>
  <si>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</si>
  <si>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</si>
  <si>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</si>
  <si>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</si>
  <si>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</si>
  <si>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</si>
  <si>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</si>
  <si>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</si>
  <si>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</si>
  <si>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</si>
  <si>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</si>
  <si>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</si>
  <si>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</si>
  <si>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</si>
  <si>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</si>
  <si>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</si>
  <si>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</si>
  <si>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</si>
  <si>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</si>
  <si>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</si>
  <si>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</si>
  <si>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</si>
  <si>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</si>
  <si>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</si>
  <si>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</si>
  <si>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</si>
  <si>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</si>
  <si>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</si>
  <si>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</si>
  <si>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</si>
  <si>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</si>
  <si>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</si>
  <si>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</si>
  <si>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</si>
  <si>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</si>
  <si>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</si>
  <si>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</si>
  <si>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</si>
  <si>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</si>
  <si>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</si>
  <si>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</si>
  <si>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</si>
  <si>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</si>
  <si>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</si>
  <si>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</si>
  <si>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</si>
  <si>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</si>
  <si>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</si>
  <si>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</si>
  <si>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</si>
  <si>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</si>
  <si>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</si>
  <si>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</si>
  <si>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</si>
  <si>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</si>
  <si>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</si>
  <si>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</si>
  <si>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</si>
  <si>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</si>
  <si>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</si>
  <si>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</si>
  <si>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</si>
  <si>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</si>
  <si>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</si>
  <si>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</si>
  <si>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</si>
  <si>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</si>
  <si>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</si>
  <si>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</si>
  <si>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</si>
  <si>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</si>
  <si>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</si>
  <si>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</si>
  <si>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</si>
  <si>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</si>
  <si>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</si>
  <si>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</si>
  <si>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</si>
  <si>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</si>
  <si>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</si>
  <si>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</si>
  <si>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</si>
  <si>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</si>
  <si>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</si>
  <si>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</si>
  <si>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</si>
  <si>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</si>
  <si>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</si>
  <si>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</si>
  <si>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</si>
  <si>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</si>
  <si>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</si>
  <si>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</si>
  <si>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</si>
  <si>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</si>
  <si>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</si>
  <si>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</si>
  <si>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</si>
  <si>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</si>
  <si>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</si>
  <si>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</si>
  <si>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</si>
  <si>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</si>
  <si>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</si>
  <si>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</si>
  <si>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</si>
  <si>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</si>
  <si>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</si>
  <si>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</si>
  <si>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</si>
  <si>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</si>
  <si>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</si>
  <si>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</si>
  <si>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</si>
  <si>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</si>
  <si>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</si>
  <si>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</si>
  <si>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</si>
  <si>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</si>
  <si>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</si>
  <si>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</si>
  <si>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</si>
  <si>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</si>
  <si>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</si>
  <si>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</si>
  <si>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</si>
  <si>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</si>
  <si>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</si>
  <si>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</si>
  <si>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</si>
  <si>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</si>
  <si>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</si>
  <si>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</si>
  <si>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</si>
  <si>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</si>
  <si>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</si>
  <si>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</si>
  <si>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</si>
  <si>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</si>
  <si>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</si>
  <si>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</si>
  <si>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</si>
  <si>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</si>
  <si>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</si>
  <si>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</si>
  <si>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</si>
  <si>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</si>
  <si>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</si>
  <si>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</si>
  <si>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</si>
  <si>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</si>
  <si>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</si>
  <si>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</si>
  <si>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</si>
  <si>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</si>
  <si>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</si>
  <si>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</si>
  <si>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</si>
  <si>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</si>
  <si>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</si>
  <si>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</si>
  <si>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</si>
  <si>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</si>
  <si>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</si>
  <si>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</si>
  <si>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</si>
  <si>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</si>
  <si>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</si>
  <si>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</si>
  <si>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</si>
  <si>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</si>
  <si>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</si>
  <si>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</si>
  <si>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</si>
  <si>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</si>
  <si>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</si>
  <si>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</si>
  <si>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</si>
  <si>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</si>
  <si>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</si>
  <si>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</si>
  <si>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</si>
  <si>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</si>
  <si>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</si>
  <si>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</si>
  <si>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</si>
  <si>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</si>
  <si>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</si>
  <si>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</si>
  <si>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</si>
  <si>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</si>
  <si>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</si>
  <si>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</si>
  <si>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</si>
  <si>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</si>
  <si>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</si>
  <si>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</si>
  <si>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</si>
  <si>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</si>
  <si>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</si>
  <si>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</si>
  <si>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</si>
  <si>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</si>
  <si>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</si>
  <si>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</si>
  <si>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</si>
  <si>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</si>
  <si>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</si>
  <si>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</si>
  <si>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</si>
  <si>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</si>
  <si>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</si>
  <si>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</si>
  <si>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</si>
  <si>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</si>
  <si>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</si>
  <si>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</si>
  <si>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</si>
  <si>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</si>
  <si>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</si>
  <si>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</si>
  <si>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</si>
  <si>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</si>
  <si>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</si>
  <si>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</si>
  <si>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</si>
  <si>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</si>
  <si>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</si>
  <si>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</si>
  <si>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</si>
  <si>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</si>
  <si>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</si>
  <si>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</si>
  <si>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</si>
  <si>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</si>
  <si>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</si>
  <si>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</si>
  <si>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</si>
  <si>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</si>
  <si>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</si>
  <si>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</si>
  <si>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</si>
  <si>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</si>
  <si>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</si>
  <si>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</si>
  <si>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</si>
  <si>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</si>
  <si>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</si>
  <si>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</si>
  <si>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</si>
  <si>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</si>
  <si>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</si>
  <si>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</si>
  <si>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</si>
  <si>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</si>
  <si>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</si>
  <si>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</si>
  <si>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</si>
  <si>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</si>
  <si>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</si>
  <si>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</si>
  <si>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</si>
  <si>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</si>
  <si>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</si>
  <si>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</si>
  <si>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</si>
  <si>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</si>
  <si>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</si>
  <si>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</si>
  <si>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</si>
  <si>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</si>
  <si>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</si>
  <si>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</si>
  <si>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</si>
  <si>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</si>
  <si>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</si>
  <si>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</si>
  <si>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</si>
  <si>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</si>
  <si>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</si>
  <si>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</si>
  <si>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</si>
  <si>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</si>
  <si>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</si>
  <si>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</si>
  <si>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</si>
  <si>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</si>
  <si>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</si>
  <si>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</si>
  <si>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</si>
  <si>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</si>
  <si>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</si>
  <si>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</si>
  <si>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</si>
  <si>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</si>
  <si>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</si>
  <si>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</si>
  <si>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</si>
  <si>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</si>
  <si>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</si>
  <si>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</si>
  <si>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</si>
  <si>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</si>
  <si>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</si>
  <si>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</si>
  <si>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</si>
  <si>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</si>
  <si>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</si>
  <si>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</si>
  <si>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</si>
  <si>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</si>
  <si>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</si>
  <si>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</si>
  <si>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</si>
  <si>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</si>
  <si>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</si>
  <si>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</si>
  <si>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</si>
  <si>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</si>
  <si>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</si>
  <si>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</si>
  <si>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</si>
  <si>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</si>
  <si>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</si>
  <si>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</si>
  <si>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</si>
  <si>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</si>
  <si>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</si>
  <si>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</si>
  <si>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</si>
  <si>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</si>
  <si>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</si>
  <si>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</si>
  <si>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</si>
  <si>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</si>
  <si>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</si>
  <si>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</si>
  <si>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</si>
  <si>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</si>
  <si>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</si>
  <si>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</si>
  <si>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</si>
  <si>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</si>
  <si>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</si>
  <si>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</si>
  <si>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</si>
  <si>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</si>
  <si>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</si>
  <si>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</si>
  <si>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</si>
  <si>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</si>
  <si>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</si>
  <si>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</si>
  <si>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</si>
  <si>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</si>
  <si>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</si>
  <si>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</si>
  <si>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</si>
  <si>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</si>
  <si>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</si>
  <si>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</si>
  <si>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</si>
  <si>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</si>
  <si>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</si>
  <si>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</si>
  <si>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</si>
  <si>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</si>
  <si>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</si>
  <si>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</si>
  <si>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</si>
  <si>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</si>
  <si>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</si>
  <si>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</si>
  <si>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</si>
  <si>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</si>
  <si>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</si>
  <si>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</si>
  <si>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</si>
  <si>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</si>
  <si>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</si>
  <si>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</si>
  <si>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</si>
  <si>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</si>
  <si>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</si>
  <si>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</si>
  <si>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</si>
  <si>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</si>
  <si>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</si>
  <si>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</si>
  <si>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</si>
  <si>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</si>
  <si>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</si>
  <si>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</si>
  <si>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</si>
  <si>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</si>
  <si>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</si>
  <si>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</si>
  <si>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</si>
  <si>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</si>
  <si>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</si>
  <si>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</si>
  <si>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</si>
  <si>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</si>
  <si>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</si>
  <si>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</si>
  <si>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</si>
  <si>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</si>
  <si>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</si>
  <si>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</si>
  <si>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</si>
  <si>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</si>
  <si>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</si>
  <si>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</si>
  <si>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</si>
  <si>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</si>
  <si>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</si>
  <si>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</si>
  <si>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</si>
  <si>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</si>
  <si>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</si>
  <si>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</si>
  <si>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</si>
  <si>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</si>
  <si>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</si>
  <si>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</si>
  <si>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</si>
  <si>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</si>
  <si>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</si>
  <si>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</si>
  <si>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</si>
  <si>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</si>
  <si>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</si>
  <si>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</si>
  <si>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</si>
  <si>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</si>
  <si>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</si>
  <si>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</si>
  <si>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</si>
  <si>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</si>
  <si>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</si>
  <si>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</si>
  <si>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</si>
  <si>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</si>
  <si>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</si>
  <si>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</si>
  <si>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</si>
  <si>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</si>
  <si>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</si>
  <si>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</si>
  <si>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</si>
  <si>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</si>
  <si>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</si>
  <si>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</si>
  <si>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</si>
  <si>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</si>
  <si>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</si>
  <si>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</si>
  <si>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</si>
  <si>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</si>
  <si>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</si>
  <si>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</si>
  <si>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</si>
  <si>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</si>
  <si>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</si>
  <si>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</si>
  <si>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</si>
  <si>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</si>
  <si>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</si>
  <si>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</si>
  <si>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</si>
  <si>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</si>
  <si>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</si>
  <si>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</si>
  <si>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</si>
  <si>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</si>
  <si>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</si>
  <si>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</si>
  <si>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</si>
  <si>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</si>
  <si>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</si>
  <si>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</si>
  <si>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</si>
  <si>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</si>
  <si>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</si>
  <si>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</si>
  <si>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</si>
  <si>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</si>
  <si>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</si>
  <si>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</si>
  <si>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</si>
  <si>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</si>
  <si>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</si>
  <si>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</si>
  <si>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</si>
  <si>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</si>
  <si>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</si>
  <si>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</si>
  <si>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</si>
  <si>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</si>
  <si>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</si>
  <si>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</si>
  <si>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</si>
  <si>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</si>
  <si>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</si>
  <si>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</si>
  <si>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</si>
  <si>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</si>
  <si>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</si>
  <si>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</si>
  <si>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</si>
  <si>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</si>
  <si>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</si>
  <si>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</si>
  <si>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</si>
  <si>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</si>
  <si>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</si>
  <si>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</si>
  <si>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</si>
  <si>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</si>
  <si>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</si>
  <si>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</si>
  <si>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</si>
  <si>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</si>
  <si>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</si>
  <si>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</si>
  <si>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</si>
  <si>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</si>
  <si>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</si>
  <si>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</si>
  <si>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</si>
  <si>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</si>
  <si>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</si>
  <si>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</si>
  <si>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</si>
  <si>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</si>
  <si>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</si>
  <si>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</si>
  <si>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</si>
  <si>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</si>
  <si>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</si>
  <si>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</si>
  <si>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</si>
  <si>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</si>
  <si>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</si>
  <si>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</si>
  <si>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</si>
  <si>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</si>
  <si>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</si>
  <si>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</si>
  <si>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</si>
  <si>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</si>
  <si>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</si>
  <si>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</si>
  <si>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</si>
  <si>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</si>
  <si>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</si>
  <si>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</si>
  <si>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</si>
  <si>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</si>
  <si>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</si>
  <si>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</si>
  <si>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</si>
  <si>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</si>
  <si>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</si>
  <si>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</si>
  <si>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</si>
  <si>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</si>
  <si>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</si>
  <si>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</si>
  <si>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</si>
  <si>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</si>
  <si>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</si>
  <si>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</si>
  <si>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</si>
  <si>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</si>
  <si>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</si>
  <si>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</si>
  <si>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</si>
  <si>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</si>
  <si>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</si>
  <si>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</si>
  <si>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</si>
  <si>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</si>
  <si>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</si>
  <si>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</si>
  <si>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</si>
  <si>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</si>
  <si>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</si>
  <si>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</si>
  <si>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</si>
  <si>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</si>
  <si>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</si>
  <si>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</si>
  <si>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</si>
  <si>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</si>
  <si>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</si>
  <si>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</si>
  <si>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</si>
  <si>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</si>
  <si>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</si>
  <si>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</si>
  <si>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</si>
  <si>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</si>
  <si>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</si>
  <si>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</si>
  <si>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</si>
  <si>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</si>
  <si>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</si>
  <si>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</si>
  <si>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</si>
  <si>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</si>
  <si>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</si>
  <si>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</si>
  <si>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</si>
  <si>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</si>
  <si>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</si>
  <si>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</si>
  <si>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</si>
  <si>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</si>
  <si>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</si>
  <si>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</si>
  <si>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</si>
  <si>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</si>
  <si>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</si>
  <si>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</si>
  <si>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</si>
  <si>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</si>
  <si>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</si>
  <si>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</si>
  <si>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</si>
  <si>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</si>
  <si>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</si>
  <si>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</si>
  <si>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</si>
  <si>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</si>
  <si>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</si>
  <si>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</si>
  <si>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</si>
  <si>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</si>
  <si>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</si>
  <si>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</si>
  <si>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</si>
  <si>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</si>
  <si>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</si>
  <si>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</si>
  <si>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</si>
  <si>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</si>
  <si>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</si>
  <si>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</si>
  <si>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</si>
  <si>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</si>
  <si>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</si>
  <si>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</si>
  <si>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</si>
  <si>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</si>
  <si>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</si>
  <si>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</si>
  <si>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</si>
  <si>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</si>
  <si>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</si>
  <si>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</si>
  <si>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</si>
  <si>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</si>
  <si>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</si>
  <si>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</si>
  <si>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</si>
  <si>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</si>
  <si>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</si>
  <si>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</si>
  <si>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</si>
  <si>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</si>
  <si>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</si>
  <si>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</si>
  <si>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</si>
  <si>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</si>
  <si>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</si>
  <si>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</si>
  <si>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</si>
  <si>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</si>
  <si>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</si>
  <si>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</si>
  <si>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</si>
  <si>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</si>
  <si>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</si>
  <si>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</si>
  <si>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</si>
  <si>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</si>
  <si>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</si>
  <si>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</si>
  <si>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</si>
  <si>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</si>
  <si>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</si>
  <si>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</si>
  <si>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</si>
  <si>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</si>
  <si>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</si>
  <si>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</si>
  <si>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</si>
  <si>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</si>
  <si>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</si>
  <si>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</si>
  <si>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</si>
  <si>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</si>
  <si>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</si>
  <si>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</si>
  <si>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</si>
  <si>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</si>
  <si>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</si>
  <si>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</si>
  <si>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</si>
  <si>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</si>
  <si>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</si>
  <si>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</si>
  <si>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</si>
  <si>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</si>
  <si>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</si>
  <si>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</si>
  <si>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</si>
  <si>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</si>
  <si>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</si>
  <si>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</si>
  <si>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</si>
  <si>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</si>
  <si>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</si>
  <si>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</si>
  <si>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</si>
  <si>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</si>
  <si>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</si>
  <si>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</si>
  <si>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</si>
  <si>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</si>
  <si>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</si>
  <si>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</si>
  <si>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</si>
  <si>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</si>
  <si>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</si>
  <si>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</si>
  <si>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</si>
  <si>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</si>
  <si>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</si>
  <si>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</si>
  <si>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</si>
  <si>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</si>
  <si>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</si>
  <si>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</si>
  <si>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</si>
  <si>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</si>
  <si>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</si>
  <si>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</si>
  <si>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</si>
  <si>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</si>
  <si>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</si>
  <si>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</si>
  <si>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</si>
  <si>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</si>
  <si>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</si>
  <si>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</si>
  <si>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</si>
  <si>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</si>
  <si>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</si>
  <si>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</si>
  <si>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</si>
  <si>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</si>
  <si>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</si>
  <si>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</si>
  <si>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</si>
  <si>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</si>
  <si>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</si>
  <si>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</si>
  <si>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</si>
  <si>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</si>
  <si>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</si>
  <si>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</si>
  <si>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</si>
  <si>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</si>
  <si>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</si>
  <si>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</si>
  <si>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</si>
  <si>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</si>
  <si>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</si>
  <si>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</si>
  <si>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</si>
  <si>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</si>
  <si>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</si>
  <si>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</si>
  <si>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</si>
  <si>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</si>
  <si>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</si>
  <si>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</si>
  <si>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</si>
  <si>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</si>
  <si>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</si>
  <si>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</si>
  <si>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</si>
  <si>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</si>
  <si>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</si>
  <si>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</si>
  <si>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</si>
  <si>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</si>
  <si>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</si>
  <si>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</si>
  <si>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</si>
  <si>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</si>
  <si>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</si>
  <si>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</si>
  <si>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</si>
  <si>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</si>
  <si>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</si>
  <si>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</si>
  <si>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</si>
  <si>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</si>
  <si>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</si>
  <si>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</si>
  <si>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</si>
  <si>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</si>
  <si>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</si>
  <si>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</si>
  <si>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</si>
  <si>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</si>
  <si>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</si>
  <si>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</si>
  <si>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</si>
  <si>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</si>
  <si>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</si>
  <si>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</si>
  <si>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</si>
  <si>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</si>
  <si>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</si>
  <si>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</si>
  <si>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</si>
  <si>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</si>
  <si>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</si>
  <si>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</si>
  <si>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</si>
  <si>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</si>
  <si>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</si>
  <si>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</si>
  <si>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</si>
  <si>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</si>
  <si>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</si>
  <si>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</si>
  <si>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</si>
  <si>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</si>
  <si>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</si>
  <si>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</si>
  <si>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</si>
  <si>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</si>
  <si>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</si>
  <si>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</si>
  <si>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</si>
  <si>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</si>
  <si>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</si>
  <si>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</si>
  <si>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</si>
  <si>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</si>
  <si>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</si>
  <si>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</si>
  <si>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</si>
  <si>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</si>
  <si>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</si>
  <si>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</si>
  <si>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</si>
  <si>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</si>
  <si>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</si>
  <si>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</si>
  <si>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</si>
  <si>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</si>
  <si>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</si>
  <si>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</si>
  <si>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</si>
  <si>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</si>
  <si>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</si>
  <si>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</si>
  <si>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</si>
  <si>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</si>
  <si>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</si>
  <si>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</si>
  <si>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</si>
  <si>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</si>
  <si>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</si>
  <si>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</si>
  <si>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</si>
  <si>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</si>
  <si>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</si>
  <si>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</si>
  <si>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</si>
  <si>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</si>
  <si>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</si>
  <si>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</si>
  <si>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</si>
  <si>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</si>
  <si>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</si>
  <si>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</si>
  <si>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</si>
  <si>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</si>
  <si>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</si>
  <si>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</si>
  <si>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</si>
  <si>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</si>
  <si>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</si>
  <si>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</si>
  <si>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</si>
  <si>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</si>
  <si>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</si>
  <si>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</si>
  <si>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</si>
  <si>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</si>
  <si>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</si>
  <si>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</si>
  <si>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</si>
  <si>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</si>
  <si>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</si>
  <si>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</si>
  <si>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</si>
  <si>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</si>
  <si>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</si>
  <si>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</si>
  <si>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</si>
  <si>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</si>
  <si>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</si>
  <si>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</si>
  <si>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</si>
  <si>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</si>
  <si>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</si>
  <si>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</si>
  <si>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</si>
  <si>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</si>
  <si>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</si>
  <si>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</si>
  <si>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</si>
  <si>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</si>
  <si>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</si>
  <si>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</si>
  <si>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</si>
  <si>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</si>
  <si>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</si>
  <si>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</si>
  <si>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</si>
  <si>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</si>
  <si>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</si>
  <si>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</si>
  <si>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</si>
  <si>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</si>
  <si>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</si>
  <si>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</si>
  <si>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</si>
  <si>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</si>
  <si>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</si>
  <si>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</si>
  <si>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</si>
  <si>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</si>
  <si>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</si>
  <si>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</si>
  <si>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</si>
  <si>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</si>
  <si>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</si>
  <si>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</si>
  <si>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</si>
  <si>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</si>
  <si>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</si>
  <si>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</si>
  <si>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</si>
  <si>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</si>
  <si>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</si>
  <si>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</si>
  <si>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</si>
  <si>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</si>
  <si>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</si>
  <si>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</si>
  <si>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</si>
  <si>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</si>
  <si>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</si>
  <si>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</si>
  <si>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</si>
  <si>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</si>
  <si>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</si>
  <si>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</si>
  <si>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</si>
  <si>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</si>
  <si>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</si>
  <si>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</si>
  <si>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</si>
  <si>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</si>
  <si>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</si>
  <si>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</si>
  <si>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</si>
  <si>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</si>
  <si>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</si>
  <si>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</si>
  <si>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</si>
  <si>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</si>
  <si>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</si>
  <si>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</si>
  <si>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</si>
  <si>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</si>
  <si>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</si>
  <si>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</si>
  <si>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</si>
  <si>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</si>
  <si>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</si>
  <si>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</si>
  <si>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</si>
  <si>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</si>
  <si>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</si>
  <si>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</si>
  <si>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</si>
  <si>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</si>
  <si>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</si>
  <si>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</si>
  <si>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</si>
  <si>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</si>
  <si>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</si>
  <si>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</si>
  <si>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</si>
  <si>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</si>
  <si>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</si>
  <si>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</si>
  <si>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</si>
  <si>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</si>
  <si>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</si>
  <si>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</si>
  <si>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</si>
  <si>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</si>
  <si>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</si>
  <si>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</si>
  <si>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</si>
  <si>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</si>
  <si>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</si>
  <si>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</si>
  <si>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</si>
  <si>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</si>
  <si>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</si>
  <si>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</si>
  <si>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</si>
  <si>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</si>
  <si>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</si>
  <si>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</si>
  <si>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</si>
  <si>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</si>
  <si>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</si>
  <si>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</si>
  <si>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</si>
  <si>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</si>
  <si>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</si>
  <si>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</si>
  <si>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</si>
  <si>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</si>
  <si>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</si>
  <si>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</si>
  <si>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</si>
  <si>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</si>
  <si>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</si>
  <si>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</si>
  <si>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</si>
  <si>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</si>
  <si>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</si>
  <si>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</si>
  <si>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</si>
  <si>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</si>
  <si>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</si>
  <si>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</si>
  <si>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</si>
  <si>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</si>
  <si>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</si>
  <si>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</si>
  <si>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</si>
  <si>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</si>
  <si>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</si>
  <si>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</si>
  <si>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</si>
  <si>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</si>
  <si>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</si>
  <si>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</si>
  <si>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</si>
  <si>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</si>
  <si>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</si>
  <si>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</si>
  <si>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</si>
  <si>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</si>
  <si>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</si>
  <si>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</si>
  <si>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</si>
  <si>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</si>
  <si>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</si>
  <si>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</si>
  <si>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</si>
  <si>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</si>
  <si>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</si>
  <si>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</si>
  <si>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</si>
  <si>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</si>
  <si>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</si>
  <si>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</si>
  <si>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</si>
  <si>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</si>
  <si>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</si>
  <si>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</si>
  <si>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</si>
  <si>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</si>
  <si>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</si>
  <si>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</si>
  <si>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</si>
  <si>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</si>
  <si>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</si>
  <si>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</si>
  <si>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</si>
  <si>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</si>
  <si>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</si>
  <si>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</si>
  <si>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</si>
  <si>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</si>
  <si>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</si>
  <si>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</si>
  <si>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</si>
  <si>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</si>
  <si>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</si>
  <si>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</si>
  <si>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</si>
  <si>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</si>
  <si>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</si>
  <si>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</si>
  <si>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</si>
  <si>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</si>
  <si>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</si>
  <si>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</si>
  <si>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</si>
  <si>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</si>
  <si>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</si>
  <si>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</si>
  <si>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</si>
  <si>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</si>
  <si>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</si>
  <si>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</si>
  <si>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</si>
  <si>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</si>
  <si>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</si>
  <si>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</si>
  <si>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</si>
  <si>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</si>
  <si>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</si>
  <si>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</si>
  <si>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</si>
  <si>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</si>
  <si>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</si>
  <si>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</si>
  <si>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</si>
  <si>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</si>
  <si>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</si>
  <si>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</si>
  <si>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</si>
  <si>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</si>
  <si>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</si>
  <si>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</si>
  <si>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</si>
  <si>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</si>
  <si>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</si>
  <si>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</si>
  <si>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</si>
  <si>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</si>
  <si>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</si>
  <si>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</si>
  <si>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</si>
  <si>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</si>
  <si>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</si>
  <si>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</si>
  <si>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</si>
  <si>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</si>
  <si>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</si>
  <si>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</si>
  <si>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</si>
  <si>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</si>
  <si>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</si>
  <si>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</si>
  <si>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</si>
  <si>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</si>
  <si>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</si>
  <si>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</si>
  <si>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</si>
  <si>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</si>
  <si>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</si>
  <si>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</si>
  <si>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</si>
  <si>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</si>
  <si>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</si>
  <si>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</si>
  <si>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</si>
  <si>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</si>
  <si>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</si>
  <si>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</si>
  <si>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</si>
  <si>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</si>
  <si>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</si>
  <si>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</si>
  <si>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</si>
  <si>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</si>
  <si>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</si>
  <si>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</si>
  <si>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</si>
  <si>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</si>
  <si>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</si>
  <si>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</si>
  <si>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</si>
  <si>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</si>
  <si>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</si>
  <si>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</si>
  <si>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</si>
  <si>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</si>
  <si>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</si>
  <si>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</si>
  <si>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</si>
  <si>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</si>
  <si>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</si>
  <si>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</si>
  <si>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</si>
  <si>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</si>
  <si>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</si>
  <si>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</si>
  <si>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</si>
  <si>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</si>
  <si>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</si>
  <si>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</si>
  <si>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</si>
  <si>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</si>
  <si>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</si>
  <si>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</si>
  <si>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</si>
  <si>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</si>
  <si>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</si>
  <si>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</si>
  <si>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</si>
  <si>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</si>
  <si>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</si>
  <si>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</si>
  <si>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</si>
  <si>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</si>
  <si>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</si>
  <si>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</si>
  <si>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</si>
  <si>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</si>
  <si>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</si>
  <si>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</si>
  <si>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</si>
  <si>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</si>
  <si>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</si>
  <si>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</si>
  <si>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</si>
  <si>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</si>
  <si>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</si>
  <si>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</si>
  <si>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</si>
  <si>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</si>
  <si>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</si>
  <si>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</si>
  <si>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</si>
  <si>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</si>
  <si>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</si>
  <si>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</si>
  <si>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</si>
  <si>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</si>
  <si>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</si>
  <si>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</si>
  <si>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</si>
  <si>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</si>
  <si>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</si>
  <si>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</si>
  <si>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</si>
  <si>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</si>
  <si>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</si>
  <si>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</si>
  <si>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</si>
  <si>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</si>
  <si>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</si>
  <si>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</si>
  <si>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</si>
  <si>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</si>
  <si>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</si>
  <si>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</si>
  <si>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</si>
  <si>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</si>
  <si>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</si>
  <si>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</si>
  <si>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</si>
  <si>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</si>
  <si>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</si>
  <si>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</si>
  <si>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</si>
  <si>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</si>
  <si>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</si>
  <si>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</si>
  <si>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</si>
  <si>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</si>
  <si>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</si>
  <si>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</si>
  <si>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</si>
  <si>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</si>
  <si>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</si>
  <si>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</si>
  <si>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</si>
  <si>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</si>
  <si>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</si>
  <si>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</si>
  <si>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</si>
  <si>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</si>
  <si>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</si>
  <si>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</si>
  <si>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</si>
  <si>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</si>
  <si>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</si>
  <si>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</si>
  <si>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</si>
  <si>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</si>
  <si>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</si>
  <si>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</si>
  <si>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</si>
  <si>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</si>
  <si>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</si>
  <si>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</si>
  <si>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</si>
  <si>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</si>
  <si>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</si>
  <si>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</si>
  <si>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</si>
  <si>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</si>
  <si>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</si>
  <si>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</si>
  <si>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</si>
  <si>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</si>
  <si>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</si>
  <si>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</si>
  <si>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</si>
  <si>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</si>
  <si>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</si>
  <si>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</si>
  <si>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</si>
  <si>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</si>
  <si>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</si>
  <si>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</si>
  <si>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</si>
  <si>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</si>
  <si>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</si>
  <si>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</si>
  <si>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</si>
  <si>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</si>
  <si>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</si>
  <si>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</si>
  <si>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</si>
  <si>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</si>
  <si>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</si>
  <si>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</si>
  <si>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</si>
  <si>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</si>
  <si>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</si>
  <si>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</si>
  <si>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</si>
  <si>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</si>
  <si>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</si>
  <si>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</si>
  <si>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</si>
  <si>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</si>
  <si>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</si>
  <si>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</si>
  <si>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</si>
  <si>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</si>
  <si>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</si>
  <si>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</si>
  <si>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</si>
  <si>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</si>
  <si>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</si>
  <si>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</si>
  <si>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</si>
  <si>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</si>
  <si>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</si>
  <si>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</si>
  <si>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</si>
  <si>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</si>
  <si>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</si>
  <si>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</si>
  <si>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</si>
  <si>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</si>
  <si>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</si>
  <si>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</si>
  <si>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</si>
  <si>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</si>
  <si>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</si>
  <si>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</si>
  <si>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</si>
  <si>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</si>
  <si>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</si>
  <si>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</si>
  <si>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</si>
  <si>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</si>
  <si>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</si>
  <si>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</si>
  <si>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</si>
  <si>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</si>
  <si>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</si>
  <si>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</si>
  <si>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</si>
  <si>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</si>
  <si>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</si>
  <si>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</si>
  <si>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</si>
  <si>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</si>
  <si>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</si>
  <si>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</si>
  <si>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</si>
  <si>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</si>
  <si>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</si>
  <si>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</si>
  <si>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</si>
  <si>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</si>
  <si>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</si>
  <si>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</si>
  <si>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</si>
  <si>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</si>
  <si>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</si>
  <si>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</si>
  <si>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</si>
  <si>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</si>
  <si>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</si>
  <si>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</si>
  <si>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</si>
  <si>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</si>
  <si>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</si>
  <si>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</si>
  <si>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</si>
  <si>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</si>
  <si>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</si>
  <si>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</si>
  <si>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</si>
  <si>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</si>
  <si>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</si>
  <si>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</si>
  <si>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</si>
  <si>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</si>
  <si>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</si>
  <si>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</si>
  <si>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</si>
  <si>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</si>
  <si>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</si>
  <si>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</si>
  <si>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</si>
  <si>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</si>
  <si>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</si>
  <si>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</si>
  <si>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</si>
  <si>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</si>
  <si>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</si>
  <si>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</si>
  <si>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</si>
  <si>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</si>
  <si>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</si>
  <si>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</si>
  <si>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</si>
  <si>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</si>
  <si>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</si>
  <si>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</si>
  <si>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</si>
  <si>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</si>
  <si>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</si>
  <si>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</si>
  <si>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</si>
  <si>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</si>
  <si>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</si>
  <si>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</si>
  <si>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</si>
  <si>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</si>
  <si>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</si>
  <si>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</si>
  <si>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</si>
  <si>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</si>
  <si>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</si>
  <si>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</si>
  <si>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</si>
  <si>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</si>
  <si>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</si>
  <si>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</si>
  <si>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</si>
  <si>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</si>
  <si>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</si>
  <si>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</si>
  <si>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</si>
  <si>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</si>
  <si>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</si>
  <si>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</si>
  <si>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</si>
  <si>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</si>
  <si>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</si>
  <si>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</si>
  <si>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</si>
  <si>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</si>
  <si>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</si>
  <si>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</si>
  <si>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</si>
  <si>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</si>
  <si>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</si>
  <si>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</si>
  <si>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</si>
  <si>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</si>
  <si>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</si>
  <si>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</si>
  <si>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</si>
  <si>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</si>
  <si>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</si>
  <si>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</si>
  <si>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</si>
  <si>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</si>
  <si>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</si>
  <si>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</si>
  <si>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</si>
  <si>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</si>
  <si>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</si>
  <si>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</si>
  <si>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</si>
  <si>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</si>
  <si>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</si>
  <si>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</si>
  <si>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</si>
  <si>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</si>
  <si>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</si>
  <si>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</si>
  <si>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</si>
  <si>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</si>
  <si>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</si>
  <si>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</si>
  <si>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</si>
  <si>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</si>
  <si>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</si>
  <si>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</si>
  <si>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</si>
  <si>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</si>
  <si>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</si>
  <si>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</si>
  <si>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</si>
  <si>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</si>
  <si>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</si>
  <si>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</si>
  <si>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</si>
  <si>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</si>
  <si>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</si>
  <si>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</si>
  <si>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</si>
  <si>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</si>
  <si>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</si>
  <si>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</si>
  <si>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</si>
  <si>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</si>
  <si>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</si>
  <si>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</si>
  <si>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</si>
  <si>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</si>
  <si>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</si>
  <si>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</si>
  <si>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</si>
  <si>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</si>
  <si>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</si>
  <si>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</si>
  <si>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</si>
  <si>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</si>
  <si>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</si>
  <si>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</si>
  <si>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</si>
  <si>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</si>
  <si>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</si>
  <si>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</si>
  <si>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</si>
  <si>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</si>
  <si>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</si>
  <si>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</si>
  <si>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</si>
  <si>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</si>
  <si>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</si>
  <si>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</si>
  <si>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</si>
  <si>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</si>
  <si>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</si>
  <si>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</si>
  <si>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</si>
  <si>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</si>
  <si>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</si>
  <si>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</si>
  <si>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</si>
  <si>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</si>
  <si>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</si>
  <si>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</si>
  <si>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</si>
  <si>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</si>
  <si>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</si>
  <si>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</si>
  <si>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</si>
  <si>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</si>
  <si>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</si>
  <si>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</si>
  <si>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</si>
  <si>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</si>
  <si>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</si>
  <si>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</si>
  <si>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</si>
  <si>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</si>
  <si>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</si>
  <si>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</si>
  <si>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</si>
  <si>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</si>
  <si>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</si>
  <si>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</si>
  <si>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</si>
  <si>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</si>
  <si>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</si>
  <si>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</si>
  <si>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</si>
  <si>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</si>
  <si>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</si>
  <si>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</si>
  <si>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</si>
  <si>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</si>
  <si>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</si>
  <si>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</si>
  <si>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</si>
  <si>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</si>
  <si>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</si>
  <si>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</si>
  <si>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</si>
  <si>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</si>
  <si>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</si>
  <si>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</si>
  <si>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</si>
  <si>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</si>
  <si>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</si>
  <si>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</si>
  <si>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</si>
  <si>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</si>
  <si>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</si>
  <si>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</si>
  <si>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</si>
  <si>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</si>
  <si>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</si>
  <si>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</si>
  <si>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</si>
  <si>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</si>
  <si>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</si>
  <si>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</si>
  <si>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</si>
  <si>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</si>
  <si>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</si>
  <si>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</si>
  <si>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</si>
  <si>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</si>
  <si>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</si>
  <si>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</si>
  <si>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</si>
  <si>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</si>
  <si>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</si>
  <si>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</si>
  <si>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</si>
  <si>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</si>
  <si>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</si>
  <si>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</si>
  <si>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</si>
  <si>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</si>
  <si>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</si>
  <si>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</si>
  <si>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</si>
  <si>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</si>
  <si>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</si>
  <si>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</si>
  <si>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</si>
  <si>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</si>
  <si>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</si>
  <si>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</si>
  <si>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</si>
  <si>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</si>
  <si>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</si>
  <si>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</si>
  <si>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</si>
  <si>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</si>
  <si>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</si>
  <si>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</si>
  <si>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</si>
  <si>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</si>
  <si>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</si>
  <si>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</si>
  <si>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</si>
  <si>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</si>
  <si>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</si>
  <si>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</si>
  <si>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</si>
  <si>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</si>
  <si>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</si>
  <si>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</si>
  <si>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</si>
  <si>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</si>
  <si>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</si>
  <si>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</si>
  <si>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</si>
  <si>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</si>
  <si>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</si>
  <si>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</si>
  <si>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</si>
  <si>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</si>
  <si>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</si>
  <si>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</si>
  <si>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</si>
  <si>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</si>
  <si>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</si>
  <si>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</si>
  <si>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</si>
  <si>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</si>
  <si>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</si>
  <si>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</si>
  <si>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</si>
  <si>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</si>
  <si>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</si>
  <si>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</si>
  <si>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</si>
  <si>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</si>
  <si>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</si>
  <si>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</si>
  <si>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</si>
  <si>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</si>
  <si>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</si>
  <si>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</si>
  <si>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</si>
  <si>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</si>
  <si>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</si>
  <si>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</si>
  <si>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</si>
  <si>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</si>
  <si>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</si>
  <si>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</si>
  <si>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</si>
  <si>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</si>
  <si>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</si>
  <si>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</si>
  <si>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</si>
  <si>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</si>
  <si>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</si>
  <si>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</si>
  <si>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</si>
  <si>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</si>
  <si>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</si>
  <si>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</si>
  <si>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</si>
  <si>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</si>
  <si>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</si>
  <si>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</si>
  <si>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</si>
  <si>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</si>
  <si>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</si>
  <si>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</si>
  <si>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</si>
  <si>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</si>
  <si>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</si>
  <si>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</si>
  <si>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</si>
  <si>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</si>
  <si>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</si>
  <si>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</si>
  <si>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</si>
  <si>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</si>
  <si>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</si>
  <si>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</si>
  <si>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</si>
  <si>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</si>
  <si>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</si>
  <si>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</si>
  <si>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</si>
  <si>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</si>
  <si>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</si>
  <si>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</si>
  <si>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</si>
  <si>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</si>
  <si>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</si>
  <si>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</si>
  <si>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</si>
  <si>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</si>
  <si>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</si>
  <si>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</si>
  <si>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</si>
  <si>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</si>
  <si>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</si>
  <si>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</si>
  <si>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</si>
  <si>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</si>
  <si>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</si>
  <si>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</si>
  <si>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</si>
  <si>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</si>
  <si>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</si>
  <si>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</si>
  <si>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</si>
  <si>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</si>
  <si>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</si>
  <si>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</si>
  <si>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</si>
  <si>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</si>
  <si>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</si>
  <si>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</si>
  <si>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</si>
  <si>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</si>
  <si>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</si>
  <si>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</si>
  <si>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</si>
  <si>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</si>
  <si>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</si>
  <si>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</si>
  <si>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</si>
  <si>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</si>
  <si>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</si>
  <si>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</si>
  <si>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</si>
  <si>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</si>
  <si>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</si>
  <si>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</si>
  <si>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</si>
  <si>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</si>
  <si>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</si>
  <si>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</si>
  <si>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</si>
  <si>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</si>
  <si>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</si>
  <si>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</si>
  <si>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</si>
  <si>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</si>
  <si>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</si>
  <si>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</si>
  <si>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</si>
  <si>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</si>
  <si>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</si>
  <si>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</si>
  <si>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</si>
  <si>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</si>
  <si>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</si>
  <si>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</si>
  <si>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</si>
  <si>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</si>
  <si>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</si>
  <si>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</si>
  <si>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</si>
  <si>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</si>
  <si>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</si>
  <si>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</si>
  <si>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</si>
  <si>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</si>
  <si>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</si>
  <si>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</si>
  <si>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</si>
  <si>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</si>
  <si>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</si>
  <si>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</si>
  <si>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</si>
  <si>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</si>
  <si>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</si>
  <si>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</si>
  <si>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</si>
  <si>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</si>
  <si>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</si>
  <si>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</si>
  <si>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</si>
  <si>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</si>
  <si>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</si>
  <si>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</si>
  <si>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</si>
  <si>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</si>
  <si>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</si>
  <si>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</si>
  <si>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</si>
  <si>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</si>
  <si>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</si>
  <si>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</si>
  <si>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</si>
  <si>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</si>
  <si>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</si>
  <si>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</si>
  <si>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</si>
  <si>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</si>
  <si>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</si>
  <si>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</si>
  <si>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</si>
  <si>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</si>
  <si>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</si>
  <si>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</si>
  <si>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</si>
  <si>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</si>
  <si>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</si>
  <si>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</si>
  <si>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</si>
  <si>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</si>
  <si>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</si>
  <si>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</si>
  <si>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</si>
  <si>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</si>
  <si>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</si>
  <si>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</si>
  <si>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</si>
  <si>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</si>
  <si>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</si>
  <si>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</si>
  <si>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</si>
  <si>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</si>
  <si>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</si>
  <si>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</si>
  <si>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</si>
  <si>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</si>
  <si>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</si>
  <si>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</si>
  <si>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</si>
  <si>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</si>
  <si>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</si>
  <si>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</si>
  <si>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</si>
  <si>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</si>
  <si>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</si>
  <si>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</si>
  <si>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</si>
  <si>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</si>
  <si>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</si>
  <si>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</si>
  <si>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</si>
  <si>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</si>
  <si>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</si>
  <si>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</si>
  <si>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</si>
  <si>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</si>
  <si>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</si>
  <si>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</si>
  <si>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</si>
  <si>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</si>
  <si>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</si>
  <si>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</si>
  <si>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</si>
  <si>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</si>
  <si>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</si>
  <si>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</si>
  <si>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</si>
  <si>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</si>
  <si>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</si>
  <si>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</si>
  <si>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</si>
  <si>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</si>
  <si>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</si>
  <si>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</si>
  <si>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</si>
  <si>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</si>
  <si>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</si>
  <si>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</si>
  <si>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</si>
  <si>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</si>
  <si>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</si>
  <si>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</si>
  <si>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</si>
  <si>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</si>
  <si>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</si>
  <si>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</si>
  <si>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</si>
  <si>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</si>
  <si>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</si>
  <si>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</si>
  <si>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</si>
  <si>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</si>
  <si>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</si>
  <si>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</si>
  <si>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</si>
  <si>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</si>
  <si>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</si>
  <si>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</si>
  <si>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</si>
  <si>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</si>
  <si>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</si>
  <si>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</si>
  <si>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</si>
  <si>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</si>
  <si>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</si>
  <si>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</si>
  <si>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</si>
  <si>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</si>
  <si>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</si>
  <si>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</si>
  <si>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</si>
  <si>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</si>
  <si>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</si>
  <si>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</si>
  <si>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</si>
  <si>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</si>
  <si>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</si>
  <si>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</si>
  <si>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</si>
  <si>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</si>
  <si>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</si>
  <si>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</si>
  <si>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</si>
  <si>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</si>
  <si>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</si>
  <si>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</si>
  <si>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</si>
  <si>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</si>
  <si>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</si>
  <si>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</si>
  <si>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</si>
  <si>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</si>
  <si>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</si>
  <si>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</si>
  <si>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</si>
  <si>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</si>
  <si>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</si>
  <si>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</si>
  <si>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</si>
  <si>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</si>
  <si>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</si>
  <si>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</si>
  <si>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</si>
  <si>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</si>
  <si>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</si>
  <si>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</si>
  <si>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</si>
  <si>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</si>
  <si>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</si>
  <si>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</si>
  <si>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</si>
  <si>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</si>
  <si>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</si>
  <si>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</si>
  <si>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</si>
  <si>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</si>
  <si>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</si>
  <si>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</si>
  <si>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</si>
  <si>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</si>
  <si>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</si>
  <si>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</si>
  <si>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</si>
  <si>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</si>
  <si>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</si>
  <si>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</si>
  <si>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</si>
  <si>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</si>
  <si>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</si>
  <si>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</si>
  <si>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</si>
  <si>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</si>
  <si>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</si>
  <si>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</si>
  <si>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</si>
  <si>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</si>
  <si>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</si>
  <si>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</si>
  <si>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</si>
  <si>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</si>
  <si>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</si>
  <si>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</si>
  <si>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</si>
  <si>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</si>
  <si>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</si>
  <si>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</si>
  <si>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</si>
  <si>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</si>
  <si>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</si>
  <si>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</si>
  <si>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</si>
  <si>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</si>
  <si>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</si>
  <si>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</si>
  <si>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</si>
  <si>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</si>
  <si>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</si>
  <si>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</si>
  <si>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</si>
  <si>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</si>
  <si>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</si>
  <si>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</si>
  <si>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</si>
  <si>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</si>
  <si>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</si>
  <si>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</si>
  <si>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</si>
  <si>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</si>
  <si>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</si>
  <si>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</si>
  <si>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</si>
  <si>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</si>
  <si>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</si>
  <si>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</si>
  <si>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</si>
  <si>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</si>
  <si>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</si>
  <si>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</si>
  <si>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</si>
  <si>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</si>
  <si>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</si>
  <si>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</si>
  <si>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</si>
  <si>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</si>
  <si>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</si>
  <si>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</si>
  <si>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</si>
  <si>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</si>
  <si>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</si>
  <si>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</si>
  <si>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</si>
  <si>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</si>
  <si>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</si>
  <si>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</si>
  <si>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</si>
  <si>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</si>
  <si>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</si>
  <si>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</si>
  <si>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</si>
  <si>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</si>
  <si>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</si>
  <si>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</si>
  <si>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</si>
  <si>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</si>
  <si>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</si>
  <si>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</si>
  <si>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</si>
  <si>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</si>
  <si>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</si>
  <si>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</si>
  <si>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</si>
  <si>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</si>
  <si>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</si>
  <si>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</si>
  <si>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</si>
  <si>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</si>
  <si>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</si>
  <si>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</si>
  <si>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</si>
  <si>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</si>
  <si>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</si>
  <si>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</si>
  <si>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</si>
  <si>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</si>
  <si>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</si>
  <si>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</si>
  <si>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</si>
  <si>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</si>
  <si>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</si>
  <si>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</si>
  <si>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</si>
  <si>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</si>
  <si>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</si>
  <si>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</si>
  <si>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</si>
  <si>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</si>
  <si>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</si>
  <si>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</si>
  <si>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</si>
  <si>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</si>
  <si>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</si>
  <si>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</si>
  <si>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</si>
  <si>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</si>
  <si>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</si>
  <si>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</si>
  <si>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</si>
  <si>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</si>
  <si>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</si>
  <si>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</si>
  <si>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</si>
  <si>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</si>
  <si>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</si>
  <si>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</si>
  <si>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</si>
  <si>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</si>
  <si>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</si>
  <si>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</si>
  <si>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</si>
  <si>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</si>
  <si>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</si>
  <si>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</si>
  <si>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</si>
  <si>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</si>
  <si>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</si>
  <si>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</si>
  <si>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</si>
  <si>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</si>
  <si>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</si>
  <si>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</si>
  <si>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</si>
  <si>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</si>
  <si>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</si>
  <si>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</si>
  <si>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</si>
  <si>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</si>
  <si>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</si>
  <si>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</si>
  <si>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</si>
  <si>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</si>
  <si>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</si>
  <si>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</si>
  <si>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</si>
  <si>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</si>
  <si>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</si>
  <si>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</si>
  <si>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</si>
  <si>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</si>
  <si>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</si>
  <si>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</si>
  <si>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</si>
  <si>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</si>
  <si>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</si>
  <si>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</si>
  <si>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</si>
  <si>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</si>
  <si>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</si>
  <si>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</si>
  <si>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</si>
  <si>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</si>
  <si>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</si>
  <si>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</si>
  <si>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</si>
  <si>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</si>
  <si>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</si>
  <si>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</si>
  <si>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</si>
  <si>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</si>
  <si>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</si>
  <si>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</si>
  <si>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</si>
  <si>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</si>
  <si>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</si>
  <si>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</si>
  <si>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</si>
  <si>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</si>
  <si>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</si>
  <si>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</si>
  <si>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</si>
  <si>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</si>
  <si>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</si>
  <si>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</si>
  <si>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</si>
  <si>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</si>
  <si>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</si>
  <si>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</si>
  <si>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</si>
  <si>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</si>
  <si>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</si>
  <si>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</si>
  <si>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</si>
  <si>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</si>
  <si>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</si>
  <si>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</si>
  <si>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</si>
  <si>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</si>
  <si>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</si>
  <si>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</si>
  <si>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</si>
  <si>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</si>
  <si>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</si>
  <si>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</si>
  <si>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</si>
  <si>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</si>
  <si>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</si>
  <si>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</si>
  <si>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</si>
  <si>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</si>
  <si>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</si>
  <si>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</si>
  <si>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</si>
  <si>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</si>
  <si>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</si>
  <si>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</si>
  <si>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</si>
  <si>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</si>
  <si>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</si>
  <si>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</si>
  <si>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</si>
  <si>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</si>
  <si>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</si>
  <si>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</si>
  <si>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</si>
  <si>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</si>
  <si>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</si>
  <si>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</si>
  <si>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</si>
  <si>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</si>
  <si>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</si>
  <si>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</si>
  <si>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</si>
  <si>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</si>
  <si>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</si>
  <si>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</si>
  <si>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</si>
  <si>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</si>
  <si>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</si>
  <si>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</si>
  <si>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</si>
  <si>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</si>
  <si>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</si>
  <si>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</si>
  <si>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</si>
  <si>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</si>
  <si>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</si>
  <si>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</si>
  <si>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</si>
  <si>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</si>
  <si>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</si>
  <si>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</si>
  <si>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</si>
  <si>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</si>
  <si>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</si>
  <si>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</si>
  <si>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</si>
  <si>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</si>
  <si>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</si>
  <si>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</si>
  <si>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</si>
  <si>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</si>
  <si>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</si>
  <si>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</si>
  <si>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</si>
  <si>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</si>
  <si>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</si>
  <si>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</si>
  <si>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</si>
  <si>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</si>
  <si>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</si>
  <si>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</si>
  <si>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</si>
  <si>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</si>
  <si>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</si>
  <si>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</si>
  <si>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</si>
  <si>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</si>
  <si>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</si>
  <si>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</si>
  <si>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</si>
  <si>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</si>
  <si>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</si>
  <si>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</si>
  <si>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</si>
  <si>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</si>
  <si>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</si>
  <si>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</si>
  <si>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</si>
  <si>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</si>
  <si>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</si>
  <si>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</si>
  <si>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</si>
  <si>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</si>
  <si>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</si>
  <si>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</si>
  <si>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</si>
  <si>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</si>
  <si>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</si>
  <si>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</si>
  <si>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</si>
  <si>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</si>
  <si>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</si>
  <si>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</si>
  <si>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</si>
  <si>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</si>
  <si>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</si>
  <si>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</si>
  <si>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</si>
  <si>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</si>
  <si>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</si>
  <si>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</si>
  <si>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</si>
  <si>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</si>
  <si>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</si>
  <si>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</si>
  <si>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</si>
  <si>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</si>
  <si>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</si>
  <si>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</si>
  <si>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</si>
  <si>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</si>
  <si>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</si>
  <si>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</si>
  <si>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</si>
  <si>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</si>
  <si>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</si>
  <si>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</si>
  <si>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</si>
  <si>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</si>
  <si>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</si>
  <si>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</si>
  <si>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</si>
  <si>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</si>
  <si>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</si>
  <si>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</si>
  <si>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</si>
  <si>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</si>
  <si>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</si>
  <si>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</si>
  <si>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</si>
  <si>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</si>
  <si>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</si>
  <si>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</si>
  <si>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</si>
  <si>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</si>
  <si>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</si>
  <si>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</si>
  <si>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</si>
  <si>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</si>
  <si>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</si>
  <si>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</si>
  <si>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</si>
  <si>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</si>
  <si>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</si>
  <si>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</si>
  <si>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</si>
  <si>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</si>
  <si>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</si>
  <si>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</si>
  <si>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</si>
  <si>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</si>
  <si>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</si>
  <si>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</si>
  <si>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</si>
  <si>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</si>
  <si>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</si>
  <si>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</si>
  <si>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</si>
  <si>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</si>
  <si>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</si>
  <si>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</si>
  <si>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</si>
  <si>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</si>
  <si>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</si>
  <si>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</si>
  <si>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</si>
  <si>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</si>
  <si>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</si>
  <si>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</si>
  <si>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</si>
  <si>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</si>
  <si>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</si>
  <si>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</si>
  <si>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</si>
  <si>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</si>
  <si>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</si>
  <si>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</si>
  <si>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</si>
  <si>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</si>
  <si>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</si>
  <si>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</si>
  <si>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</si>
  <si>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</si>
  <si>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</si>
  <si>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</si>
  <si>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</si>
  <si>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</si>
  <si>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</si>
  <si>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</si>
  <si>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</si>
  <si>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</si>
  <si>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</si>
  <si>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</si>
  <si>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</si>
  <si>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</si>
  <si>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</si>
  <si>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</si>
  <si>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</si>
  <si>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</si>
  <si>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</si>
  <si>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</si>
  <si>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</si>
  <si>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</si>
  <si>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</si>
  <si>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</si>
  <si>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</si>
  <si>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</si>
  <si>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</si>
  <si>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</si>
  <si>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</si>
  <si>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</si>
  <si>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</si>
  <si>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</si>
  <si>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</si>
  <si>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</si>
  <si>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</si>
  <si>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</si>
  <si>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</si>
  <si>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</si>
  <si>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</si>
  <si>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</si>
  <si>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</si>
  <si>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</si>
  <si>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</si>
  <si>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</si>
  <si>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</si>
  <si>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</si>
  <si>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</si>
  <si>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</si>
  <si>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</si>
  <si>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</si>
  <si>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</si>
  <si>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</si>
  <si>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</si>
  <si>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</si>
  <si>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</si>
  <si>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</si>
  <si>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</si>
  <si>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</si>
  <si>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</si>
  <si>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</si>
  <si>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</si>
  <si>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</si>
  <si>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</si>
  <si>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</si>
  <si>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</si>
  <si>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</si>
  <si>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</si>
  <si>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</si>
  <si>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</si>
  <si>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</si>
  <si>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</si>
  <si>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</si>
  <si>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</si>
  <si>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</si>
  <si>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</si>
  <si>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</si>
  <si>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</si>
  <si>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</si>
  <si>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</si>
  <si>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</si>
  <si>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</si>
  <si>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</si>
  <si>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</si>
  <si>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</si>
  <si>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</si>
  <si>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</si>
  <si>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</si>
  <si>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</si>
  <si>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</si>
  <si>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</si>
  <si>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</si>
  <si>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</si>
  <si>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</si>
  <si>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</si>
  <si>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</si>
  <si>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</si>
  <si>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</si>
  <si>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</si>
  <si>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</si>
  <si>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</si>
  <si>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</si>
  <si>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</si>
  <si>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</si>
  <si>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</si>
  <si>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</si>
  <si>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</si>
  <si>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</si>
  <si>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</si>
  <si>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</si>
  <si>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</si>
  <si>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</si>
  <si>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</si>
  <si>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</si>
  <si>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</si>
  <si>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</si>
  <si>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</si>
  <si>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</si>
  <si>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</si>
  <si>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</si>
  <si>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</si>
  <si>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</si>
  <si>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</si>
  <si>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</si>
  <si>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</si>
  <si>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</si>
  <si>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</si>
  <si>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</si>
  <si>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</si>
  <si>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</si>
  <si>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</si>
  <si>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</si>
  <si>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</si>
  <si>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</si>
  <si>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</si>
  <si>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</si>
  <si>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</si>
  <si>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</si>
  <si>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</si>
  <si>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</si>
  <si>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</si>
  <si>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</si>
  <si>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</si>
  <si>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</si>
  <si>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</si>
  <si>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</si>
  <si>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</si>
  <si>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</si>
  <si>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</si>
  <si>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</si>
  <si>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</si>
  <si>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</si>
  <si>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</si>
  <si>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</si>
  <si>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</si>
  <si>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</si>
  <si>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</si>
  <si>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</si>
  <si>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</si>
  <si>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</si>
  <si>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</si>
  <si>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</si>
  <si>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</si>
  <si>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</si>
  <si>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</si>
  <si>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</si>
  <si>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</si>
  <si>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</si>
  <si>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</si>
  <si>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</si>
  <si>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</si>
  <si>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</si>
  <si>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</si>
  <si>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</si>
  <si>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</si>
  <si>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</si>
  <si>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</si>
  <si>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</si>
  <si>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</si>
  <si>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</si>
  <si>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</si>
  <si>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</si>
  <si>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</si>
  <si>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</si>
  <si>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</si>
  <si>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</si>
  <si>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</si>
  <si>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</si>
  <si>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</si>
  <si>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</si>
  <si>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</si>
  <si>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</si>
  <si>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</si>
  <si>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</si>
  <si>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</si>
  <si>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</si>
  <si>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</si>
  <si>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</si>
  <si>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</si>
  <si>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</si>
  <si>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</si>
  <si>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</si>
  <si>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</si>
  <si>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</si>
  <si>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</si>
  <si>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</si>
  <si>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</si>
  <si>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</si>
  <si>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</si>
  <si>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</si>
  <si>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</si>
  <si>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</si>
  <si>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</si>
  <si>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</si>
  <si>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</si>
  <si>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</si>
  <si>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</si>
  <si>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</si>
  <si>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</si>
  <si>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</si>
  <si>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</si>
  <si>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</si>
  <si>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</si>
  <si>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</si>
  <si>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</si>
  <si>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</si>
  <si>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</si>
  <si>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</si>
  <si>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</si>
  <si>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</si>
  <si>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</si>
  <si>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</si>
  <si>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</si>
  <si>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</si>
  <si>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</si>
  <si>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</si>
  <si>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</si>
  <si>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</si>
  <si>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</si>
  <si>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</si>
  <si>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</si>
  <si>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</si>
  <si>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</si>
  <si>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</si>
  <si>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</si>
  <si>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</si>
  <si>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</si>
  <si>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</si>
  <si>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</si>
  <si>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</si>
  <si>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</si>
  <si>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</si>
  <si>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</si>
  <si>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</si>
  <si>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</si>
  <si>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</si>
  <si>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</si>
  <si>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</si>
  <si>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</si>
  <si>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</si>
  <si>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</si>
  <si>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</si>
  <si>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</si>
  <si>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</si>
  <si>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</si>
  <si>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</si>
  <si>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</si>
  <si>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</si>
  <si>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</si>
  <si>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</si>
  <si>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</si>
  <si>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</si>
  <si>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</si>
  <si>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</si>
  <si>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</si>
  <si>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</si>
  <si>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</si>
  <si>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</si>
  <si>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</si>
  <si>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</si>
  <si>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</si>
  <si>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</si>
  <si>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</si>
  <si>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</si>
  <si>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</si>
  <si>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</si>
  <si>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</si>
  <si>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</si>
  <si>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</si>
  <si>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</si>
  <si>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</si>
  <si>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</si>
  <si>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</si>
  <si>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</si>
  <si>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</si>
  <si>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</si>
  <si>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</si>
  <si>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</si>
  <si>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</si>
  <si>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</si>
  <si>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</si>
  <si>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</si>
  <si>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</si>
  <si>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</si>
  <si>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</si>
  <si>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</si>
  <si>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</si>
  <si>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</si>
  <si>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</si>
  <si>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</si>
  <si>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</si>
  <si>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</si>
  <si>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</si>
  <si>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</si>
  <si>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</si>
  <si>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</si>
  <si>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</si>
  <si>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</si>
  <si>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</si>
  <si>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</si>
  <si>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</si>
  <si>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</si>
  <si>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</si>
  <si>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</si>
  <si>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</si>
  <si>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</si>
  <si>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</si>
  <si>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</si>
  <si>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</si>
  <si>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</si>
  <si>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</si>
  <si>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</si>
  <si>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</si>
  <si>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</si>
  <si>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</si>
  <si>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</si>
  <si>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</si>
  <si>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</si>
  <si>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</si>
  <si>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</si>
  <si>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</si>
  <si>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</si>
  <si>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</si>
  <si>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</si>
  <si>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</si>
  <si>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</si>
  <si>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</si>
  <si>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</si>
  <si>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</si>
  <si>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</si>
  <si>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</si>
  <si>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</si>
  <si>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</si>
  <si>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</si>
  <si>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</si>
  <si>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</si>
  <si>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</si>
  <si>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</si>
  <si>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</si>
  <si>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</si>
  <si>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</si>
  <si>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</si>
  <si>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</si>
  <si>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</si>
  <si>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</si>
  <si>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</si>
  <si>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</si>
  <si>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</si>
  <si>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</si>
  <si>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</si>
  <si>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</si>
  <si>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</si>
  <si>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</si>
  <si>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</si>
  <si>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</si>
  <si>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</si>
  <si>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</si>
  <si>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</si>
  <si>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</si>
  <si>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</si>
  <si>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</si>
  <si>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</si>
  <si>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</si>
  <si>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</si>
  <si>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</si>
  <si>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</si>
  <si>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</si>
  <si>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</si>
  <si>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</si>
  <si>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</si>
  <si>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</si>
  <si>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</si>
  <si>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</si>
  <si>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</si>
  <si>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</si>
  <si>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</si>
  <si>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</si>
  <si>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</si>
  <si>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</si>
  <si>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</si>
  <si>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</si>
  <si>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</si>
  <si>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</si>
  <si>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</si>
  <si>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</si>
  <si>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</si>
  <si>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</si>
  <si>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</si>
  <si>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</si>
  <si>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</si>
  <si>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</si>
  <si>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</si>
  <si>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</si>
  <si>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</si>
  <si>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</si>
  <si>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</si>
  <si>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</si>
  <si>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</si>
  <si>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</si>
  <si>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</si>
  <si>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</si>
  <si>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</si>
  <si>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</si>
  <si>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</si>
  <si>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</si>
  <si>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</si>
  <si>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</si>
  <si>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</si>
  <si>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</si>
  <si>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</si>
  <si>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</si>
  <si>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</si>
  <si>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</si>
  <si>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</si>
  <si>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</si>
  <si>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</si>
  <si>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</si>
  <si>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</si>
  <si>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</si>
  <si>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</si>
  <si>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</si>
  <si>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</si>
  <si>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</si>
  <si>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</si>
  <si>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</si>
  <si>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</si>
  <si>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</si>
  <si>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</si>
  <si>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</si>
  <si>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</si>
  <si>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</si>
  <si>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</si>
  <si>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</si>
  <si>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</si>
  <si>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</si>
  <si>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</si>
  <si>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</si>
  <si>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</si>
  <si>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</si>
  <si>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</si>
  <si>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</si>
  <si>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</si>
  <si>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</si>
  <si>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</si>
  <si>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</si>
  <si>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</si>
  <si>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</si>
  <si>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</si>
  <si>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</si>
  <si>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</si>
  <si>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</si>
  <si>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</si>
  <si>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</si>
  <si>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</si>
  <si>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</si>
  <si>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</si>
  <si>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</si>
  <si>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</si>
  <si>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</si>
  <si>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</si>
  <si>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</si>
  <si>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</si>
  <si>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</si>
  <si>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</si>
  <si>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</si>
  <si>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</si>
  <si>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</si>
  <si>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</si>
  <si>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</si>
  <si>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</si>
  <si>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</si>
  <si>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</si>
  <si>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</si>
  <si>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</si>
  <si>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</si>
  <si>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</si>
  <si>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</si>
  <si>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</si>
  <si>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</si>
  <si>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</si>
  <si>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</si>
  <si>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</si>
  <si>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</si>
  <si>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</si>
  <si>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</si>
  <si>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</si>
  <si>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</si>
  <si>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</si>
  <si>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</si>
  <si>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</si>
  <si>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</si>
  <si>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</si>
  <si>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</si>
  <si>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</si>
  <si>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</si>
  <si>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</si>
  <si>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</si>
  <si>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</si>
  <si>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</si>
  <si>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</si>
  <si>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</si>
  <si>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</si>
  <si>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</si>
  <si>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</si>
  <si>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</si>
  <si>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</si>
  <si>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</si>
  <si>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</si>
  <si>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</si>
  <si>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</si>
  <si>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</si>
  <si>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</si>
  <si>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</si>
  <si>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</si>
  <si>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</si>
  <si>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</si>
  <si>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</si>
  <si>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</si>
  <si>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</si>
  <si>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</si>
  <si>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</si>
  <si>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</si>
  <si>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</si>
  <si>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</si>
  <si>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</si>
  <si>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</si>
  <si>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</si>
  <si>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</si>
  <si>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</si>
  <si>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</si>
  <si>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</si>
  <si>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</si>
  <si>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</si>
  <si>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</si>
  <si>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</si>
  <si>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</si>
  <si>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</si>
  <si>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</si>
  <si>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</si>
  <si>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</si>
  <si>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</si>
  <si>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</si>
  <si>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</si>
  <si>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</si>
  <si>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</si>
  <si>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</si>
  <si>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</si>
  <si>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</si>
  <si>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</si>
  <si>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</si>
  <si>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</si>
  <si>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</si>
  <si>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</si>
  <si>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</si>
  <si>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</si>
  <si>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</si>
  <si>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</si>
  <si>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</si>
  <si>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</si>
  <si>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</si>
  <si>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</si>
  <si>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</si>
  <si>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</si>
  <si>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</si>
  <si>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</si>
  <si>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</si>
  <si>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</si>
  <si>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</si>
  <si>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</si>
  <si>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</si>
  <si>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</si>
  <si>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</si>
  <si>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</si>
  <si>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</si>
  <si>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</si>
  <si>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</si>
  <si>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</si>
  <si>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</si>
  <si>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</si>
  <si>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</si>
  <si>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</si>
  <si>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</si>
  <si>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</si>
  <si>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</si>
  <si>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</si>
  <si>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</si>
  <si>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</si>
  <si>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</si>
  <si>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</si>
  <si>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</si>
  <si>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</si>
  <si>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</si>
  <si>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</si>
  <si>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</si>
  <si>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</si>
  <si>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</si>
  <si>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</si>
  <si>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</si>
  <si>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</si>
  <si>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</si>
  <si>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</si>
  <si>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</si>
  <si>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</si>
  <si>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</si>
  <si>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</si>
  <si>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</si>
  <si>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</si>
  <si>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</si>
  <si>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</si>
  <si>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</si>
  <si>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</si>
  <si>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</si>
  <si>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</si>
  <si>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</si>
  <si>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</si>
  <si>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</si>
  <si>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</si>
  <si>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</si>
  <si>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</si>
  <si>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</si>
  <si>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</si>
  <si>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</si>
  <si>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</si>
  <si>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</si>
  <si>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</si>
  <si>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</si>
  <si>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</si>
  <si>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</si>
  <si>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</si>
  <si>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</si>
  <si>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</si>
  <si>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</si>
  <si>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</si>
  <si>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</si>
  <si>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</si>
  <si>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</si>
  <si>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</si>
  <si>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</si>
  <si>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</si>
  <si>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</si>
  <si>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</si>
  <si>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</si>
  <si>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</si>
  <si>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</si>
  <si>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</si>
  <si>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</si>
  <si>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</si>
  <si>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</si>
  <si>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</si>
  <si>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</si>
  <si>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</si>
  <si>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</si>
  <si>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</si>
  <si>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</si>
  <si>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</si>
  <si>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</si>
  <si>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</si>
  <si>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</si>
  <si>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</si>
  <si>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</si>
  <si>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</si>
  <si>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</si>
  <si>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</si>
  <si>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</si>
  <si>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</si>
  <si>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</si>
  <si>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</si>
  <si>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</si>
  <si>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</si>
  <si>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</si>
  <si>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</si>
  <si>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</si>
  <si>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</si>
  <si>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</si>
  <si>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</si>
  <si>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</si>
  <si>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</si>
  <si>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</si>
  <si>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</si>
  <si>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</si>
  <si>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</si>
  <si>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</si>
  <si>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</si>
  <si>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</si>
  <si>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</si>
  <si>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</si>
  <si>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</si>
  <si>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</si>
  <si>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</si>
  <si>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</si>
  <si>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</si>
  <si>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</si>
  <si>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</si>
  <si>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</si>
  <si>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</si>
  <si>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</si>
  <si>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</si>
  <si>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</si>
  <si>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</si>
  <si>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</si>
  <si>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</si>
  <si>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</si>
  <si>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</si>
  <si>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</si>
  <si>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</si>
  <si>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</si>
  <si>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</si>
  <si>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</si>
  <si>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</si>
  <si>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</si>
  <si>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</si>
  <si>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</si>
  <si>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</si>
  <si>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</si>
  <si>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</si>
  <si>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</si>
  <si>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</si>
  <si>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</si>
  <si>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</si>
  <si>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</si>
  <si>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</si>
  <si>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</si>
  <si>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</si>
  <si>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</si>
  <si>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</si>
  <si>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</si>
  <si>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</si>
  <si>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</si>
  <si>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</si>
  <si>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</si>
  <si>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</si>
  <si>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</si>
  <si>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</si>
  <si>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</si>
  <si>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</si>
  <si>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</si>
  <si>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</si>
  <si>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</si>
  <si>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</si>
  <si>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</si>
  <si>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</si>
  <si>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</si>
  <si>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</si>
  <si>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</si>
  <si>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</si>
  <si>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</si>
  <si>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</si>
  <si>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</si>
  <si>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</si>
  <si>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</si>
  <si>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</si>
  <si>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</si>
  <si>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</si>
  <si>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</si>
  <si>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</si>
  <si>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</si>
  <si>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</si>
  <si>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</si>
  <si>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</si>
  <si>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</si>
  <si>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</si>
  <si>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</si>
  <si>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</si>
  <si>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</si>
  <si>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</si>
  <si>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</si>
  <si>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</si>
  <si>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</si>
  <si>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</si>
  <si>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</si>
  <si>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</si>
  <si>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</si>
  <si>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</si>
  <si>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</si>
  <si>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</si>
  <si>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</si>
  <si>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</si>
  <si>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</si>
  <si>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</si>
  <si>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</si>
  <si>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</si>
  <si>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</si>
  <si>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</si>
  <si>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</si>
  <si>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</si>
  <si>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</si>
  <si>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</si>
  <si>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</si>
  <si>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</si>
  <si>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</si>
  <si>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</si>
  <si>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</si>
  <si>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</si>
  <si>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</si>
  <si>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</si>
  <si>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</si>
  <si>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</si>
  <si>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</si>
  <si>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</si>
  <si>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</si>
  <si>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</si>
  <si>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</si>
  <si>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</si>
  <si>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</si>
  <si>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</si>
  <si>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</si>
  <si>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</si>
  <si>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</si>
  <si>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</si>
  <si>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</si>
  <si>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</si>
  <si>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</si>
  <si>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</si>
  <si>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</si>
  <si>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</si>
  <si>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</si>
  <si>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</si>
  <si>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</si>
  <si>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</si>
  <si>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</si>
  <si>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</si>
  <si>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</si>
  <si>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</si>
  <si>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</si>
  <si>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</si>
  <si>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</si>
  <si>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</si>
  <si>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</si>
  <si>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</si>
  <si>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</si>
  <si>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</si>
  <si>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</si>
  <si>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</si>
  <si>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</si>
  <si>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</si>
  <si>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</si>
  <si>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</si>
  <si>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</si>
  <si>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</si>
  <si>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</si>
  <si>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</si>
  <si>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</si>
  <si>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</si>
  <si>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</si>
  <si>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</si>
  <si>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</si>
  <si>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</si>
  <si>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</si>
  <si>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</si>
  <si>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</si>
  <si>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</si>
  <si>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</si>
  <si>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</si>
  <si>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</si>
  <si>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</si>
  <si>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</si>
  <si>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</si>
  <si>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</si>
  <si>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</si>
  <si>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</si>
  <si>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</si>
  <si>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</si>
  <si>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</si>
  <si>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</si>
  <si>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</si>
  <si>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</si>
  <si>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</si>
  <si>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</si>
  <si>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</si>
  <si>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</si>
  <si>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</si>
  <si>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</si>
  <si>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</si>
  <si>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</si>
  <si>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</si>
  <si>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</si>
  <si>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</si>
  <si>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</si>
  <si>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</si>
  <si>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</si>
  <si>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</si>
  <si>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</si>
  <si>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</si>
  <si>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</si>
  <si>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</si>
  <si>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</si>
  <si>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</si>
  <si>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</si>
  <si>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</si>
  <si>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</si>
  <si>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</si>
  <si>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</si>
  <si>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</si>
  <si>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</si>
  <si>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</si>
  <si>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</si>
  <si>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</si>
  <si>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</si>
  <si>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</si>
  <si>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</si>
  <si>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</si>
  <si>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</si>
  <si>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</si>
  <si>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</si>
  <si>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</si>
  <si>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</si>
  <si>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</si>
  <si>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</si>
  <si>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</si>
  <si>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</si>
  <si>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</si>
  <si>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</si>
  <si>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</si>
  <si>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</si>
  <si>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</si>
  <si>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</si>
  <si>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</si>
  <si>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</si>
  <si>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</si>
  <si>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</si>
  <si>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</si>
  <si>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</si>
  <si>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</si>
  <si>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</si>
  <si>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</si>
  <si>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</si>
  <si>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</si>
  <si>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</si>
  <si>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</si>
  <si>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</si>
  <si>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</si>
  <si>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</si>
  <si>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</si>
  <si>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</si>
  <si>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</si>
  <si>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</si>
  <si>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</si>
  <si>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</si>
  <si>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</si>
  <si>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</si>
  <si>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</si>
  <si>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</si>
  <si>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</si>
  <si>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</si>
  <si>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</si>
  <si>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</si>
  <si>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</si>
  <si>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</si>
  <si>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</si>
  <si>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</si>
  <si>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</si>
  <si>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</si>
  <si>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</si>
  <si>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</si>
  <si>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</si>
  <si>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</si>
  <si>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</si>
  <si>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</si>
  <si>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</si>
  <si>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</si>
  <si>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</si>
  <si>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</si>
  <si>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</si>
  <si>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</si>
  <si>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</si>
  <si>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</si>
  <si>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</si>
  <si>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</si>
  <si>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</si>
  <si>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</si>
  <si>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</si>
  <si>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</si>
  <si>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</si>
  <si>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</si>
  <si>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</si>
  <si>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</si>
  <si>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</si>
  <si>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</si>
  <si>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</si>
  <si>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</si>
  <si>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</si>
  <si>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</si>
  <si>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</si>
  <si>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</si>
  <si>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</si>
  <si>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</si>
  <si>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</si>
  <si>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</si>
  <si>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</si>
  <si>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</si>
  <si>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</si>
  <si>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</si>
  <si>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</si>
  <si>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</si>
  <si>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</si>
  <si>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</si>
  <si>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</si>
  <si>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</si>
  <si>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</si>
  <si>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</si>
  <si>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</si>
  <si>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</si>
  <si>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</si>
  <si>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</si>
  <si>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</si>
  <si>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</si>
  <si>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</si>
  <si>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</si>
  <si>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</si>
  <si>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</si>
  <si>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</si>
  <si>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</si>
  <si>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</si>
  <si>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</si>
  <si>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</si>
  <si>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</si>
  <si>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</si>
  <si>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</si>
  <si>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</si>
  <si>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</si>
  <si>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</si>
  <si>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</si>
  <si>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</si>
  <si>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</si>
  <si>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</si>
  <si>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</si>
  <si>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</si>
  <si>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</si>
  <si>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</si>
  <si>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</si>
  <si>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</si>
  <si>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</si>
  <si>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</si>
  <si>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</si>
  <si>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</si>
  <si>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</si>
  <si>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</si>
  <si>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</si>
  <si>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</si>
  <si>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</si>
  <si>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</si>
  <si>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</si>
  <si>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</si>
  <si>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</si>
  <si>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</si>
  <si>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</si>
  <si>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</si>
  <si>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</si>
  <si>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</si>
  <si>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</si>
  <si>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</si>
  <si>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</si>
  <si>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</si>
  <si>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</si>
  <si>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</si>
  <si>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</si>
  <si>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</si>
  <si>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</si>
  <si>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</si>
  <si>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</si>
  <si>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</si>
  <si>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</si>
  <si>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</si>
  <si>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</si>
  <si>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</si>
  <si>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</si>
  <si>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</si>
  <si>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</si>
  <si>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</si>
  <si>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</si>
  <si>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</si>
  <si>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</si>
  <si>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</si>
  <si>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</si>
  <si>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</si>
  <si>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</si>
  <si>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</si>
  <si>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</si>
  <si>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</si>
  <si>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</si>
  <si>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</si>
  <si>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</si>
  <si>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</si>
  <si>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</si>
  <si>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</si>
  <si>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</si>
  <si>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</si>
  <si>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</si>
  <si>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</si>
  <si>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</si>
  <si>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</si>
  <si>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</si>
  <si>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</si>
  <si>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</si>
  <si>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</si>
  <si>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</si>
  <si>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</si>
  <si>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</si>
  <si>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</si>
  <si>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</si>
  <si>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</si>
  <si>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</si>
  <si>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</si>
  <si>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</si>
  <si>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</si>
  <si>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</si>
  <si>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</si>
  <si>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</si>
  <si>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</si>
  <si>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</si>
  <si>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</si>
  <si>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</si>
  <si>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</si>
  <si>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</si>
  <si>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</si>
  <si>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</si>
  <si>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</si>
  <si>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</si>
  <si>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</si>
  <si>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</si>
  <si>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</si>
  <si>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</si>
  <si>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</si>
  <si>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</si>
  <si>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</si>
  <si>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</si>
  <si>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</si>
  <si>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</si>
  <si>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</si>
  <si>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</si>
  <si>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</si>
  <si>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</si>
  <si>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</si>
  <si>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</si>
  <si>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</si>
  <si>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</si>
  <si>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</si>
  <si>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</si>
  <si>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</si>
  <si>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</si>
  <si>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</si>
  <si>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</si>
  <si>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</si>
  <si>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</si>
  <si>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</si>
  <si>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</si>
  <si>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</si>
  <si>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</si>
  <si>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</si>
  <si>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</si>
  <si>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</si>
  <si>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</si>
  <si>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</si>
  <si>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</si>
  <si>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</si>
  <si>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</si>
  <si>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</si>
  <si>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</si>
  <si>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</si>
  <si>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</si>
  <si>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</si>
  <si>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</si>
  <si>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</si>
  <si>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</si>
  <si>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</si>
  <si>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</si>
  <si>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</si>
  <si>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</si>
  <si>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</si>
  <si>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</si>
  <si>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</si>
  <si>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</si>
  <si>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</si>
  <si>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</si>
  <si>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</si>
  <si>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</si>
  <si>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</si>
  <si>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</si>
  <si>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</si>
  <si>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</si>
  <si>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</si>
  <si>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</si>
  <si>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</si>
  <si>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</si>
  <si>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</si>
  <si>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</si>
  <si>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</si>
  <si>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</si>
  <si>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</si>
  <si>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</si>
  <si>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</si>
  <si>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</si>
  <si>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</si>
  <si>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</si>
  <si>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</si>
  <si>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</si>
  <si>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</si>
  <si>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</si>
  <si>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</si>
  <si>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</si>
  <si>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</si>
  <si>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</si>
  <si>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</si>
  <si>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</si>
  <si>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</si>
  <si>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</si>
  <si>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</si>
  <si>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</si>
  <si>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</si>
  <si>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</si>
  <si>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</si>
  <si>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</si>
  <si>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</si>
  <si>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</si>
  <si>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</si>
  <si>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</si>
  <si>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</si>
  <si>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</si>
  <si>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</si>
  <si>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</si>
  <si>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</si>
  <si>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</si>
  <si>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</si>
  <si>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</si>
  <si>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</si>
  <si>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</si>
  <si>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</si>
  <si>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</si>
  <si>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</si>
  <si>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</si>
  <si>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</si>
  <si>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</si>
  <si>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</si>
  <si>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</si>
  <si>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</si>
  <si>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</si>
  <si>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</si>
  <si>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</si>
  <si>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</si>
  <si>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</si>
  <si>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</si>
  <si>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</si>
  <si>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</si>
  <si>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</si>
  <si>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</si>
  <si>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</si>
  <si>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</si>
  <si>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</si>
  <si>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</si>
  <si>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</si>
  <si>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</si>
  <si>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</si>
  <si>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</si>
  <si>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</si>
  <si>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</si>
  <si>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</si>
  <si>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</si>
  <si>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</si>
  <si>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</si>
  <si>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</si>
  <si>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</si>
  <si>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</si>
  <si>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</si>
  <si>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</si>
  <si>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</si>
  <si>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</si>
  <si>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</si>
  <si>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</si>
  <si>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</si>
  <si>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</si>
  <si>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</si>
  <si>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</si>
  <si>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</si>
  <si>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</si>
  <si>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</si>
  <si>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</si>
  <si>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</si>
  <si>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</si>
  <si>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</si>
  <si>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</si>
  <si>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</si>
  <si>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</si>
  <si>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</si>
  <si>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</si>
  <si>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</si>
  <si>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</si>
  <si>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</si>
  <si>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</si>
  <si>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</si>
  <si>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</si>
  <si>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</si>
  <si>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</si>
  <si>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</si>
  <si>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</si>
  <si>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</si>
  <si>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</si>
  <si>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</si>
  <si>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</si>
  <si>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</si>
  <si>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</si>
  <si>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</si>
  <si>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</si>
  <si>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</si>
  <si>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</si>
  <si>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</si>
  <si>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</si>
  <si>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</si>
  <si>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</si>
  <si>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</si>
  <si>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</si>
  <si>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</si>
  <si>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</si>
  <si>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</si>
  <si>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</si>
  <si>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</si>
  <si>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</si>
  <si>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</si>
  <si>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</si>
  <si>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</si>
  <si>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</si>
  <si>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</si>
  <si>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</si>
  <si>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</si>
  <si>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</si>
  <si>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</si>
  <si>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</si>
  <si>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</si>
  <si>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</si>
  <si>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</si>
  <si>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</si>
  <si>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</si>
  <si>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</si>
  <si>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</si>
  <si>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</si>
  <si>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</si>
  <si>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</si>
  <si>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</si>
  <si>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</si>
  <si>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</si>
  <si>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</si>
  <si>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</si>
  <si>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</si>
  <si>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</si>
  <si>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</si>
  <si>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</si>
  <si>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</si>
  <si>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</si>
  <si>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</si>
  <si>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</si>
  <si>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</si>
  <si>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</si>
  <si>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</si>
  <si>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</si>
  <si>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</si>
  <si>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</si>
  <si>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</si>
  <si>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</si>
  <si>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</si>
  <si>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</si>
  <si>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</si>
  <si>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</si>
  <si>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</si>
  <si>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</si>
  <si>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</si>
  <si>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</si>
  <si>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</si>
  <si>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</si>
  <si>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</si>
  <si>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</si>
  <si>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</si>
  <si>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</si>
  <si>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</si>
  <si>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</si>
  <si>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</si>
  <si>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</si>
  <si>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</si>
  <si>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</si>
  <si>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</si>
  <si>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</si>
  <si>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</si>
  <si>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</si>
  <si>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</si>
  <si>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</si>
  <si>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</si>
  <si>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</si>
  <si>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</si>
  <si>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</si>
  <si>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</si>
  <si>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</si>
  <si>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</si>
  <si>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</si>
  <si>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</si>
  <si>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</si>
  <si>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</si>
  <si>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</si>
  <si>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</si>
  <si>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</si>
  <si>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</si>
  <si>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</si>
  <si>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</si>
  <si>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</si>
  <si>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</si>
  <si>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</si>
  <si>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</si>
  <si>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</si>
  <si>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</si>
  <si>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</si>
  <si>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</si>
  <si>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</si>
  <si>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</si>
  <si>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</si>
  <si>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</si>
  <si>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</si>
  <si>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</si>
  <si>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</si>
  <si>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</si>
  <si>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</si>
  <si>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</si>
  <si>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</si>
  <si>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</si>
  <si>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</si>
  <si>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</si>
  <si>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</si>
  <si>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</si>
  <si>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</si>
  <si>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</si>
  <si>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</si>
  <si>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</si>
  <si>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</si>
  <si>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</si>
  <si>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</si>
  <si>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</si>
  <si>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</si>
  <si>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</si>
  <si>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</si>
  <si>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</si>
  <si>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</si>
  <si>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</si>
  <si>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</si>
  <si>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</si>
  <si>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</si>
  <si>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</si>
  <si>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</si>
  <si>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</si>
  <si>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</si>
  <si>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</si>
  <si>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</si>
  <si>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</si>
  <si>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</si>
  <si>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</si>
  <si>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</si>
  <si>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</si>
  <si>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</si>
  <si>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</si>
  <si>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</si>
  <si>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</si>
  <si>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</si>
  <si>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</si>
  <si>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</si>
  <si>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</si>
  <si>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</si>
  <si>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</si>
  <si>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</si>
  <si>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</si>
  <si>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</si>
  <si>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</si>
  <si>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</si>
  <si>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</si>
  <si>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</si>
  <si>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</si>
  <si>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</si>
  <si>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</si>
  <si>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</si>
  <si>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</si>
  <si>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</si>
  <si>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</si>
  <si>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</si>
  <si>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</si>
  <si>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</si>
  <si>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</si>
  <si>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</si>
  <si>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</si>
  <si>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</si>
  <si>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</si>
  <si>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</si>
  <si>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</si>
  <si>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</si>
  <si>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</si>
  <si>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</si>
  <si>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</si>
  <si>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</si>
  <si>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</si>
  <si>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</si>
  <si>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</si>
  <si>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</si>
  <si>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</si>
  <si>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</si>
  <si>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</si>
  <si>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</si>
  <si>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</si>
  <si>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</si>
  <si>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</si>
  <si>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</si>
  <si>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</si>
  <si>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</si>
  <si>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</si>
  <si>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</si>
  <si>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</si>
  <si>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</si>
  <si>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</si>
  <si>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</si>
  <si>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</si>
  <si>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</si>
  <si>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</si>
  <si>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</si>
  <si>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</si>
  <si>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</si>
  <si>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</si>
  <si>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</si>
  <si>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</si>
  <si>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</si>
  <si>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</si>
  <si>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</si>
  <si>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</si>
  <si>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</si>
  <si>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</si>
  <si>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</si>
  <si>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</si>
  <si>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</si>
  <si>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</si>
  <si>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</si>
  <si>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</si>
  <si>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</si>
  <si>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</si>
  <si>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</si>
  <si>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</si>
  <si>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</si>
  <si>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</si>
  <si>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</si>
  <si>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</si>
  <si>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</si>
  <si>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</si>
  <si>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</si>
  <si>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</si>
  <si>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</si>
  <si>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</si>
  <si>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</si>
  <si>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</si>
  <si>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</si>
  <si>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</si>
  <si>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</si>
  <si>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</si>
  <si>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</si>
  <si>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</si>
  <si>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</si>
  <si>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</si>
  <si>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</si>
  <si>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</si>
  <si>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</si>
  <si>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</si>
  <si>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</si>
  <si>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</si>
  <si>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</si>
  <si>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</si>
  <si>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</si>
  <si>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</si>
  <si>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</si>
  <si>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</si>
  <si>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</si>
  <si>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</si>
  <si>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</si>
  <si>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</si>
  <si>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</si>
  <si>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</si>
  <si>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</si>
  <si>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</si>
  <si>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</si>
  <si>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</si>
  <si>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</si>
  <si>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</si>
  <si>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</si>
  <si>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</si>
  <si>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</si>
  <si>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</si>
  <si>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</si>
  <si>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</si>
  <si>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</si>
  <si>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</si>
  <si>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</si>
  <si>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</si>
  <si>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</si>
  <si>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</si>
  <si>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</si>
  <si>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</si>
  <si>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</si>
  <si>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</si>
  <si>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</si>
  <si>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</si>
  <si>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</si>
  <si>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</si>
  <si>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</si>
  <si>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</si>
  <si>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</si>
  <si>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</si>
  <si>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</si>
  <si>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</si>
  <si>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</si>
  <si>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</si>
  <si>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</si>
  <si>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</si>
  <si>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</si>
  <si>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</si>
  <si>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</si>
  <si>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</si>
  <si>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</si>
  <si>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</si>
  <si>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</si>
  <si>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</si>
  <si>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</si>
  <si>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</si>
  <si>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</si>
  <si>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</si>
  <si>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</si>
  <si>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</si>
  <si>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</si>
  <si>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</si>
  <si>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</si>
  <si>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</si>
  <si>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</si>
  <si>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</si>
  <si>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</si>
  <si>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</si>
  <si>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</si>
  <si>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</si>
  <si>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</si>
  <si>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</si>
  <si>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</si>
  <si>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</si>
  <si>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</si>
  <si>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</si>
  <si>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</si>
  <si>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</si>
  <si>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</si>
  <si>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</si>
  <si>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</si>
  <si>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</si>
  <si>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</si>
  <si>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</si>
  <si>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</si>
  <si>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</si>
  <si>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</si>
  <si>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</si>
  <si>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</si>
  <si>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</si>
  <si>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</si>
  <si>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</si>
  <si>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</si>
  <si>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</si>
  <si>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</si>
  <si>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</si>
  <si>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</si>
  <si>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</si>
  <si>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</si>
  <si>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</si>
  <si>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</si>
  <si>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</si>
  <si>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</si>
  <si>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</si>
  <si>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</si>
  <si>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</si>
  <si>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</si>
  <si>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</si>
  <si>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</si>
  <si>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</si>
  <si>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</si>
  <si>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</si>
  <si>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</si>
  <si>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</si>
  <si>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</si>
  <si>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</si>
  <si>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</si>
  <si>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</si>
  <si>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</si>
  <si>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</si>
  <si>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</si>
  <si>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</si>
  <si>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</si>
  <si>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</si>
  <si>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</si>
  <si>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</si>
  <si>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</si>
  <si>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</si>
  <si>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</si>
  <si>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</si>
  <si>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</si>
  <si>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</si>
  <si>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</si>
  <si>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</si>
  <si>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</si>
  <si>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</si>
  <si>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</si>
  <si>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</si>
  <si>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</si>
  <si>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</si>
  <si>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</si>
  <si>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</si>
  <si>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</si>
  <si>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</si>
  <si>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</si>
  <si>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</si>
  <si>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</si>
  <si>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</si>
  <si>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</si>
  <si>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</si>
  <si>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</si>
  <si>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</si>
  <si>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</si>
  <si>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</si>
  <si>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</si>
  <si>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</si>
  <si>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</si>
  <si>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</si>
  <si>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</si>
  <si>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</si>
  <si>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</si>
  <si>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</si>
  <si>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</si>
  <si>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</si>
  <si>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</si>
  <si>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</si>
  <si>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</si>
  <si>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</si>
  <si>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</si>
  <si>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</si>
  <si>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</si>
  <si>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</si>
  <si>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</si>
  <si>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</si>
  <si>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</si>
  <si>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</si>
  <si>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</si>
  <si>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</si>
  <si>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</si>
  <si>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</si>
  <si>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</si>
  <si>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</si>
  <si>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</si>
  <si>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</si>
  <si>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</si>
  <si>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</si>
  <si>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</si>
  <si>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</si>
  <si>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</si>
  <si>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</si>
  <si>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</si>
  <si>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</si>
  <si>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</si>
  <si>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</si>
  <si>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</si>
  <si>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</si>
  <si>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</si>
  <si>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</si>
  <si>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</si>
  <si>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</si>
  <si>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</si>
  <si>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</si>
  <si>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</si>
  <si>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</si>
  <si>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</si>
  <si>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</si>
  <si>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</si>
  <si>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</si>
  <si>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</si>
  <si>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</si>
  <si>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</si>
  <si>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</si>
  <si>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</si>
  <si>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</si>
  <si>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</si>
  <si>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</si>
  <si>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</si>
  <si>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</si>
  <si>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</si>
  <si>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</si>
  <si>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</si>
  <si>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</si>
  <si>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</si>
  <si>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</si>
  <si>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</si>
  <si>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</si>
  <si>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</si>
  <si>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</si>
  <si>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</si>
  <si>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</si>
  <si>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</si>
  <si>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</si>
  <si>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</si>
  <si>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</si>
  <si>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</si>
  <si>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</si>
  <si>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</si>
  <si>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</si>
  <si>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</si>
  <si>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</si>
  <si>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</si>
  <si>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</si>
  <si>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</si>
  <si>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</si>
  <si>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</si>
  <si>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</si>
  <si>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</si>
  <si>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</si>
  <si>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</si>
  <si>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</si>
  <si>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</si>
  <si>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</si>
  <si>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</si>
  <si>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</si>
  <si>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</si>
  <si>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</si>
  <si>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</si>
  <si>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</si>
  <si>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</si>
  <si>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</si>
  <si>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</si>
  <si>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</si>
  <si>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</si>
  <si>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</si>
  <si>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</si>
  <si>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</si>
  <si>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</si>
  <si>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</si>
  <si>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</si>
  <si>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</si>
  <si>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</si>
  <si>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</si>
  <si>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</si>
  <si>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</si>
  <si>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</si>
  <si>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</si>
  <si>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</si>
  <si>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</si>
  <si>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</si>
  <si>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</si>
  <si>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</si>
  <si>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</si>
  <si>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</si>
  <si>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</si>
  <si>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</si>
  <si>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</si>
  <si>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</si>
  <si>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</si>
  <si>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</si>
  <si>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</si>
  <si>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</si>
  <si>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</si>
  <si>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</si>
  <si>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</si>
  <si>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</si>
  <si>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</si>
  <si>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</si>
  <si>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</si>
  <si>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</si>
  <si>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</si>
  <si>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</si>
  <si>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</si>
  <si>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</si>
  <si>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</si>
  <si>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</si>
  <si>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</si>
  <si>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</si>
  <si>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</si>
  <si>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</si>
  <si>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</si>
  <si>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</si>
  <si>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</si>
  <si>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</si>
  <si>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</si>
  <si>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</si>
  <si>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</si>
  <si>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</si>
  <si>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</si>
  <si>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</si>
  <si>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</si>
  <si>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</si>
  <si>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</si>
  <si>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</si>
  <si>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</si>
  <si>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</si>
  <si>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</si>
  <si>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</si>
  <si>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</si>
  <si>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</si>
  <si>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</si>
  <si>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</si>
  <si>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</si>
  <si>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</si>
  <si>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</si>
  <si>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</si>
  <si>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</si>
  <si>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</si>
  <si>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</si>
  <si>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</si>
  <si>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</si>
  <si>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</si>
  <si>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</si>
  <si>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</si>
  <si>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</si>
  <si>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</si>
  <si>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</si>
  <si>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</si>
  <si>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</si>
  <si>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</si>
  <si>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</si>
  <si>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</si>
  <si>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</si>
  <si>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</si>
  <si>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</si>
  <si>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</si>
  <si>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</si>
  <si>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</si>
  <si>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</si>
  <si>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</si>
  <si>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</si>
  <si>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</si>
  <si>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</si>
  <si>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</si>
  <si>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</si>
  <si>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</si>
  <si>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</si>
  <si>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</si>
  <si>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</si>
  <si>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</si>
  <si>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</si>
  <si>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</si>
  <si>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</si>
  <si>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</si>
  <si>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</si>
  <si>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</si>
  <si>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</si>
  <si>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</si>
  <si>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</si>
  <si>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</si>
  <si>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</si>
  <si>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</si>
  <si>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</si>
  <si>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</si>
  <si>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</si>
  <si>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</si>
  <si>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</si>
  <si>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</si>
  <si>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</si>
  <si>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</si>
  <si>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</si>
  <si>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</si>
  <si>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</si>
  <si>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</si>
  <si>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</si>
  <si>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</si>
  <si>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</si>
  <si>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</si>
  <si>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</si>
  <si>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</si>
  <si>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</si>
  <si>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</si>
  <si>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</si>
  <si>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</si>
  <si>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</si>
  <si>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</si>
  <si>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</si>
  <si>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</si>
  <si>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</si>
  <si>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</si>
  <si>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</si>
  <si>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</si>
  <si>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</si>
  <si>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</si>
  <si>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</si>
  <si>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</si>
  <si>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</si>
  <si>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</si>
  <si>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</si>
  <si>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</si>
  <si>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</si>
  <si>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</si>
  <si>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</si>
  <si>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</si>
  <si>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</si>
  <si>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</si>
  <si>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</si>
  <si>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</si>
  <si>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</si>
  <si>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</si>
  <si>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</si>
  <si>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</si>
  <si>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</si>
  <si>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</si>
  <si>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</si>
  <si>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</si>
  <si>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</si>
  <si>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</si>
  <si>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</si>
  <si>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</si>
  <si>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</si>
  <si>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</si>
  <si>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</si>
  <si>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</si>
  <si>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</si>
  <si>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</si>
  <si>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</si>
  <si>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</si>
  <si>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</si>
  <si>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</si>
  <si>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</si>
  <si>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</si>
  <si>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</si>
  <si>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</si>
  <si>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</si>
  <si>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</si>
  <si>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</si>
  <si>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</si>
  <si>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</si>
  <si>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</si>
  <si>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</si>
  <si>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</si>
  <si>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</si>
  <si>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</si>
  <si>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</si>
  <si>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</si>
  <si>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</si>
  <si>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</si>
  <si>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</si>
  <si>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</si>
  <si>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</si>
  <si>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</si>
  <si>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</si>
  <si>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</si>
  <si>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</si>
  <si>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</si>
  <si>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</si>
  <si>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</si>
  <si>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</si>
  <si>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</si>
  <si>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</si>
  <si>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</si>
  <si>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</si>
  <si>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</si>
  <si>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</si>
  <si>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</si>
  <si>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</si>
  <si>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</si>
  <si>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</si>
  <si>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</si>
  <si>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</si>
  <si>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</si>
  <si>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</si>
  <si>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</si>
  <si>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</si>
  <si>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</si>
  <si>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</si>
  <si>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</si>
  <si>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</si>
  <si>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</si>
  <si>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</si>
  <si>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</si>
  <si>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</si>
  <si>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</si>
  <si>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</si>
  <si>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</si>
  <si>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</si>
  <si>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</si>
  <si>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</si>
  <si>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</si>
  <si>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</si>
  <si>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</si>
  <si>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</si>
  <si>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</si>
  <si>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</si>
  <si>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</si>
  <si>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</si>
  <si>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</si>
  <si>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</si>
  <si>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</si>
  <si>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</si>
  <si>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</si>
  <si>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</si>
  <si>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</si>
  <si>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</si>
  <si>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</si>
  <si>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</si>
  <si>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</si>
  <si>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</si>
  <si>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</si>
  <si>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</si>
  <si>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</si>
  <si>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</si>
  <si>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</si>
  <si>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</si>
  <si>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</si>
  <si>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</si>
  <si>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</si>
  <si>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</si>
  <si>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</si>
  <si>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</si>
  <si>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</si>
  <si>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</si>
  <si>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</si>
  <si>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</si>
  <si>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</si>
  <si>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</si>
  <si>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</si>
  <si>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</si>
  <si>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</si>
  <si>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</si>
  <si>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</si>
  <si>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</si>
  <si>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</si>
  <si>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</si>
  <si>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</si>
  <si>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</si>
  <si>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</si>
  <si>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</si>
  <si>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</si>
  <si>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</si>
  <si>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</si>
  <si>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</si>
  <si>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</si>
  <si>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</si>
  <si>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</si>
  <si>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</si>
  <si>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</si>
  <si>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</si>
  <si>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</si>
  <si>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</si>
  <si>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</si>
  <si>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</si>
  <si>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</si>
  <si>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</si>
  <si>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</si>
  <si>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</si>
  <si>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</si>
  <si>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</si>
  <si>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</si>
  <si>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</si>
  <si>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</si>
  <si>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</si>
  <si>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</si>
  <si>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</si>
  <si>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</si>
  <si>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</si>
  <si>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</si>
  <si>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</si>
  <si>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</si>
  <si>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</si>
  <si>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</si>
  <si>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</si>
  <si>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</si>
  <si>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</si>
  <si>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</si>
  <si>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</si>
  <si>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</si>
  <si>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</si>
  <si>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</si>
  <si>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</si>
  <si>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</si>
  <si>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</si>
  <si>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</si>
  <si>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</si>
  <si>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</si>
  <si>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</si>
  <si>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</si>
  <si>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</si>
  <si>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</si>
  <si>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</si>
  <si>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</si>
  <si>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</si>
  <si>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</si>
  <si>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</si>
  <si>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</si>
  <si>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</si>
  <si>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</si>
  <si>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</si>
  <si>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</si>
  <si>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</si>
  <si>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</si>
  <si>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</si>
  <si>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</si>
  <si>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</si>
  <si>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</si>
  <si>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</si>
  <si>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</si>
  <si>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</si>
  <si>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</si>
  <si>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</si>
  <si>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</si>
  <si>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</si>
  <si>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</si>
  <si>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</si>
  <si>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</si>
  <si>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</si>
  <si>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</si>
  <si>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</si>
  <si>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</si>
  <si>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</si>
  <si>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</si>
  <si>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</si>
  <si>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</si>
  <si>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</si>
  <si>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</si>
  <si>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</si>
  <si>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</si>
  <si>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</si>
  <si>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</si>
  <si>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</si>
  <si>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</si>
  <si>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</si>
  <si>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</si>
  <si>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</si>
  <si>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</si>
  <si>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</si>
  <si>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</si>
  <si>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</si>
  <si>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</si>
  <si>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</si>
  <si>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</si>
  <si>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</si>
  <si>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</si>
  <si>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</si>
  <si>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</si>
  <si>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</si>
  <si>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</si>
  <si>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</si>
  <si>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</si>
  <si>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</si>
  <si>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</si>
  <si>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</si>
  <si>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</si>
  <si>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</si>
  <si>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</si>
  <si>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</si>
  <si>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</si>
  <si>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</si>
  <si>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</si>
  <si>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</si>
  <si>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</si>
  <si>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</si>
  <si>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</si>
  <si>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</si>
  <si>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</si>
  <si>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</si>
  <si>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</si>
  <si>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</si>
  <si>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</si>
  <si>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</si>
  <si>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</si>
  <si>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</si>
  <si>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</si>
  <si>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</si>
  <si>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</si>
  <si>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</si>
  <si>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</si>
  <si>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</si>
  <si>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</si>
  <si>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</si>
  <si>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</si>
  <si>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</si>
  <si>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</si>
  <si>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</si>
  <si>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</si>
  <si>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</si>
  <si>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</si>
  <si>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</si>
  <si>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</si>
  <si>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</si>
  <si>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</si>
  <si>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</si>
  <si>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</si>
  <si>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</si>
  <si>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</si>
  <si>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</si>
  <si>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</si>
  <si>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</si>
  <si>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</si>
  <si>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</si>
  <si>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</si>
  <si>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</si>
  <si>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</si>
  <si>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</si>
  <si>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</si>
  <si>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</si>
  <si>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</si>
  <si>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</si>
  <si>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</si>
  <si>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</si>
  <si>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</si>
  <si>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</si>
  <si>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</si>
  <si>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</si>
  <si>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</si>
  <si>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</si>
  <si>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</si>
  <si>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</si>
  <si>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</si>
  <si>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</si>
  <si>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</si>
  <si>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</si>
  <si>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</si>
  <si>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</si>
  <si>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</si>
  <si>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</si>
  <si>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</si>
  <si>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</si>
  <si>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</si>
  <si>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</si>
  <si>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</si>
  <si>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</si>
  <si>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</si>
  <si>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</si>
  <si>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</si>
  <si>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</si>
  <si>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</si>
  <si>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</si>
  <si>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</si>
  <si>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</si>
  <si>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</si>
  <si>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</si>
  <si>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</si>
  <si>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</si>
  <si>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</si>
  <si>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</si>
  <si>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</si>
  <si>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</si>
  <si>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</si>
  <si>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</si>
  <si>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</si>
  <si>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</si>
  <si>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</si>
  <si>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</si>
  <si>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</si>
  <si>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</si>
  <si>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</si>
  <si>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</si>
  <si>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</si>
  <si>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</si>
  <si>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</si>
  <si>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</si>
  <si>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</si>
  <si>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</si>
  <si>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</si>
  <si>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</si>
  <si>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</si>
  <si>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</si>
  <si>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</si>
  <si>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</si>
  <si>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</si>
  <si>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</si>
  <si>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</si>
  <si>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</si>
  <si>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</si>
  <si>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</si>
  <si>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</si>
  <si>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</si>
  <si>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</si>
  <si>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</si>
  <si>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</si>
  <si>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</si>
  <si>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</si>
  <si>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</si>
  <si>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</si>
  <si>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</si>
  <si>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</si>
  <si>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</si>
  <si>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</si>
  <si>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</si>
  <si>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</si>
  <si>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</si>
  <si>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</si>
  <si>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</si>
  <si>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</si>
  <si>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</si>
  <si>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</si>
  <si>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</si>
  <si>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</si>
  <si>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</si>
  <si>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</si>
  <si>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</si>
  <si>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</si>
  <si>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</si>
  <si>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</si>
  <si>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</si>
  <si>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</si>
  <si>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</si>
  <si>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</si>
  <si>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</si>
  <si>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</si>
  <si>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</si>
  <si>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</si>
  <si>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</si>
  <si>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</si>
  <si>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</si>
  <si>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</si>
  <si>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</si>
  <si>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</si>
  <si>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</si>
  <si>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</si>
  <si>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</si>
  <si>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</si>
  <si>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</si>
  <si>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</si>
  <si>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</si>
  <si>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</si>
  <si>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</si>
  <si>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</si>
  <si>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</si>
  <si>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</si>
  <si>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</si>
  <si>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</si>
  <si>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</si>
  <si>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</si>
  <si>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</si>
  <si>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</si>
  <si>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</si>
  <si>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</si>
  <si>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</si>
  <si>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</si>
  <si>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</si>
  <si>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</si>
  <si>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</si>
  <si>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</si>
  <si>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</si>
  <si>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</si>
  <si>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</si>
  <si>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</si>
  <si>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</si>
  <si>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</si>
  <si>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</si>
  <si>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</si>
  <si>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</si>
  <si>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</si>
  <si>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</si>
  <si>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</si>
  <si>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</si>
  <si>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</si>
  <si>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</si>
  <si>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</si>
  <si>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</si>
  <si>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</si>
  <si>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</si>
  <si>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</si>
  <si>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</si>
  <si>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</si>
  <si>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</si>
  <si>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</si>
  <si>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</si>
  <si>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</si>
  <si>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</si>
  <si>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</si>
  <si>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</si>
  <si>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</si>
  <si>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</si>
  <si>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</si>
  <si>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</si>
  <si>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</si>
  <si>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</si>
  <si>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</si>
  <si>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</si>
  <si>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</si>
  <si>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</si>
  <si>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</si>
  <si>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</si>
  <si>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</si>
  <si>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</si>
  <si>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</si>
  <si>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</si>
  <si>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</si>
  <si>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</si>
  <si>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</si>
  <si>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</si>
  <si>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</si>
  <si>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</si>
  <si>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</si>
  <si>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</si>
  <si>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</si>
  <si>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</si>
  <si>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</si>
  <si>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</si>
  <si>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</si>
  <si>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</si>
  <si>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</si>
  <si>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</si>
  <si>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</si>
  <si>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</si>
  <si>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</si>
  <si>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</si>
  <si>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</si>
  <si>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</si>
  <si>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</si>
  <si>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</si>
  <si>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</si>
  <si>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</si>
  <si>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</si>
  <si>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</si>
  <si>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</si>
  <si>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</si>
  <si>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</si>
  <si>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</si>
  <si>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</si>
  <si>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</si>
  <si>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</si>
  <si>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</si>
  <si>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</si>
  <si>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</si>
  <si>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</si>
  <si>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</si>
  <si>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</si>
  <si>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</si>
  <si>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</si>
  <si>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</si>
  <si>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</si>
  <si>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</si>
  <si>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</si>
  <si>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</si>
  <si>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</si>
  <si>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</si>
  <si>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</si>
  <si>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</si>
  <si>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</si>
  <si>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</si>
  <si>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</si>
  <si>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</si>
  <si>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</si>
  <si>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</si>
  <si>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</si>
  <si>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</si>
  <si>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</si>
  <si>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</si>
  <si>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</si>
  <si>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</si>
  <si>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</si>
  <si>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</si>
  <si>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</si>
  <si>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</si>
  <si>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</si>
  <si>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</si>
  <si>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</si>
  <si>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</si>
  <si>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</si>
  <si>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</si>
  <si>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</si>
  <si>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</si>
  <si>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</si>
  <si>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</si>
  <si>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</si>
  <si>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</si>
  <si>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</si>
  <si>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</si>
  <si>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</si>
  <si>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</si>
  <si>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</si>
  <si>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</si>
  <si>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</si>
  <si>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</si>
  <si>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</si>
  <si>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</si>
  <si>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</si>
  <si>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</si>
  <si>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</si>
  <si>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</si>
  <si>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</si>
  <si>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</si>
  <si>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</si>
  <si>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</si>
  <si>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</si>
  <si>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</si>
  <si>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</si>
  <si>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</si>
  <si>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</si>
  <si>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</si>
  <si>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</si>
  <si>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</si>
  <si>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</si>
  <si>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</si>
  <si>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</si>
  <si>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</si>
  <si>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</si>
  <si>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</si>
  <si>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</si>
  <si>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</si>
  <si>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</si>
  <si>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</si>
  <si>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</si>
  <si>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</si>
  <si>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</si>
  <si>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</si>
  <si>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</si>
  <si>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</si>
  <si>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</si>
  <si>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</si>
  <si>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</si>
  <si>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</si>
  <si>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</si>
  <si>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</si>
  <si>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</si>
  <si>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</si>
  <si>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</si>
  <si>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</si>
  <si>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</si>
  <si>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</si>
  <si>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</si>
  <si>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</si>
  <si>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</si>
  <si>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</si>
  <si>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</si>
  <si>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</si>
  <si>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</si>
  <si>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</si>
  <si>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</si>
  <si>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</si>
  <si>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</si>
  <si>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</si>
  <si>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</si>
  <si>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</si>
  <si>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</si>
  <si>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</si>
  <si>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</si>
  <si>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</si>
  <si>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</si>
  <si>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</si>
  <si>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</si>
  <si>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</si>
  <si>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</si>
  <si>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</si>
  <si>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</si>
  <si>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</si>
  <si>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</si>
  <si>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</si>
  <si>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</si>
  <si>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</si>
  <si>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</si>
  <si>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</si>
  <si>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</si>
  <si>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</si>
  <si>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</si>
  <si>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</si>
  <si>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</si>
  <si>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</si>
  <si>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</si>
  <si>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</si>
  <si>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</si>
  <si>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</si>
  <si>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</si>
  <si>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</si>
  <si>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</si>
  <si>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</si>
  <si>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</si>
  <si>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</si>
  <si>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</si>
  <si>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</si>
  <si>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</si>
  <si>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</si>
  <si>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</si>
  <si>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</si>
  <si>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</si>
  <si>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</si>
  <si>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</si>
  <si>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</si>
  <si>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</si>
  <si>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</si>
  <si>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</si>
  <si>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</si>
  <si>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</si>
  <si>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</si>
  <si>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</si>
  <si>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</si>
  <si>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</si>
  <si>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</si>
  <si>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</si>
  <si>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</si>
  <si>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</si>
  <si>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</si>
  <si>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</si>
  <si>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</si>
  <si>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</si>
  <si>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</si>
  <si>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</si>
  <si>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</si>
  <si>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</si>
  <si>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</si>
  <si>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</si>
  <si>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</si>
  <si>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</si>
  <si>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</si>
  <si>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</si>
  <si>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</si>
  <si>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</si>
  <si>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</si>
  <si>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</si>
  <si>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</si>
  <si>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</si>
  <si>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</si>
  <si>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</si>
  <si>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</si>
  <si>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</si>
  <si>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</si>
  <si>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</si>
  <si>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</si>
  <si>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</si>
  <si>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</si>
  <si>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</si>
  <si>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</si>
  <si>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</si>
  <si>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</si>
  <si>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</si>
  <si>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</si>
  <si>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</si>
  <si>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</si>
  <si>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</si>
  <si>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</si>
  <si>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</si>
  <si>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</si>
  <si>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</si>
  <si>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</si>
  <si>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</si>
  <si>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</si>
  <si>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</si>
  <si>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</si>
  <si>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</si>
  <si>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</si>
  <si>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</si>
  <si>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</si>
  <si>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</si>
  <si>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</si>
  <si>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</si>
  <si>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</si>
  <si>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</si>
  <si>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</si>
  <si>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</si>
  <si>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</si>
  <si>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</si>
  <si>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</si>
  <si>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</si>
  <si>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</si>
  <si>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</si>
  <si>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</si>
  <si>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</si>
  <si>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</si>
  <si>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</si>
  <si>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</si>
  <si>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</si>
  <si>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</si>
  <si>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</si>
  <si>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</si>
  <si>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</si>
  <si>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</si>
  <si>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</si>
  <si>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</si>
  <si>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</si>
  <si>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</si>
  <si>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</si>
  <si>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</si>
  <si>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</si>
  <si>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</si>
  <si>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</si>
  <si>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</si>
  <si>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</si>
  <si>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</si>
  <si>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</si>
  <si>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</si>
  <si>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</si>
  <si>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</si>
  <si>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</si>
  <si>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</si>
  <si>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</si>
  <si>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</si>
  <si>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</si>
  <si>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</si>
  <si>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</si>
  <si>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</si>
  <si>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</si>
  <si>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</si>
  <si>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</si>
  <si>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</si>
  <si>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</si>
  <si>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</si>
  <si>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</si>
  <si>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</si>
  <si>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</si>
  <si>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</si>
  <si>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</si>
  <si>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</si>
  <si>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</si>
  <si>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</si>
  <si>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</si>
  <si>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</si>
  <si>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</si>
  <si>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</si>
  <si>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</si>
  <si>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</si>
  <si>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</si>
  <si>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</si>
  <si>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</si>
  <si>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</si>
  <si>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</si>
  <si>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</si>
  <si>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</si>
  <si>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</si>
  <si>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</si>
  <si>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</si>
  <si>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</si>
  <si>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</si>
  <si>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</si>
  <si>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</si>
  <si>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</si>
  <si>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</si>
  <si>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</si>
  <si>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</si>
  <si>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</si>
  <si>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</si>
  <si>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</si>
  <si>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</si>
  <si>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</si>
  <si>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</si>
  <si>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</si>
  <si>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</si>
  <si>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</si>
  <si>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</si>
  <si>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</si>
  <si>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</si>
  <si>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</si>
  <si>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</si>
  <si>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</si>
  <si>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</si>
  <si>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</si>
  <si>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</si>
  <si>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</si>
  <si>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</si>
  <si>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</si>
  <si>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</si>
  <si>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</si>
  <si>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</si>
  <si>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</si>
  <si>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</si>
  <si>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</si>
  <si>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</si>
  <si>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</si>
  <si>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</si>
  <si>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</si>
  <si>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</si>
  <si>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</si>
  <si>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</si>
  <si>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</si>
  <si>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</si>
  <si>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</si>
  <si>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</si>
  <si>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</si>
  <si>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</si>
  <si>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</si>
  <si>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</si>
  <si>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</si>
  <si>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</si>
  <si>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</si>
  <si>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</si>
  <si>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</si>
  <si>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</si>
  <si>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</si>
  <si>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</si>
  <si>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</si>
  <si>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</si>
  <si>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</si>
  <si>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</si>
  <si>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</si>
  <si>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</si>
  <si>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</si>
  <si>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</si>
  <si>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</si>
  <si>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</si>
  <si>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</si>
  <si>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</si>
  <si>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</si>
  <si>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</si>
  <si>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</si>
  <si>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</si>
  <si>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</si>
  <si>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</si>
  <si>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</si>
  <si>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</si>
  <si>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</si>
  <si>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</si>
  <si>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</si>
  <si>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</si>
  <si>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</si>
  <si>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</si>
  <si>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</si>
  <si>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</si>
  <si>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</si>
  <si>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</si>
  <si>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</si>
  <si>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</si>
  <si>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</si>
  <si>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</si>
  <si>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</si>
  <si>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</si>
  <si>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</si>
  <si>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</si>
  <si>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</si>
  <si>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</si>
  <si>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</si>
  <si>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</si>
  <si>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</si>
  <si>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</si>
  <si>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</si>
  <si>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</si>
  <si>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</si>
  <si>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</si>
  <si>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</si>
  <si>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</si>
  <si>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</si>
  <si>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</si>
  <si>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</si>
  <si>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</si>
  <si>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</si>
  <si>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</si>
  <si>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</si>
  <si>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</si>
  <si>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</si>
  <si>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</si>
  <si>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</si>
  <si>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</si>
  <si>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</si>
  <si>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</si>
  <si>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</si>
  <si>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</si>
  <si>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</si>
  <si>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</si>
  <si>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</si>
  <si>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</si>
  <si>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</si>
  <si>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</si>
  <si>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</si>
  <si>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</si>
  <si>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</si>
  <si>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</si>
  <si>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</si>
  <si>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</si>
  <si>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</si>
  <si>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</si>
  <si>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</si>
  <si>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</si>
  <si>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</si>
  <si>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</si>
  <si>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</si>
  <si>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</si>
  <si>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</si>
  <si>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</si>
  <si>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</si>
  <si>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</si>
  <si>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</si>
  <si>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</si>
  <si>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</si>
  <si>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</si>
  <si>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</si>
  <si>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</si>
  <si>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</si>
  <si>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</si>
  <si>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</si>
  <si>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</si>
  <si>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</si>
  <si>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</si>
  <si>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</si>
  <si>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</si>
  <si>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</si>
  <si>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</si>
  <si>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</si>
  <si>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</si>
  <si>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</si>
  <si>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</si>
  <si>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</si>
  <si>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</si>
  <si>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</si>
  <si>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</si>
  <si>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</si>
  <si>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</si>
  <si>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</si>
  <si>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</si>
  <si>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</si>
  <si>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</si>
  <si>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</si>
  <si>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</si>
  <si>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</si>
  <si>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</si>
  <si>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</si>
  <si>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</si>
  <si>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</si>
  <si>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</si>
  <si>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</si>
  <si>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</si>
  <si>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</si>
  <si>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</si>
  <si>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</si>
  <si>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</si>
  <si>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</si>
  <si>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</si>
  <si>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</si>
  <si>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</si>
  <si>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</si>
  <si>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</si>
  <si>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</si>
  <si>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</si>
  <si>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</si>
  <si>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</si>
  <si>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</si>
  <si>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</si>
  <si>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</si>
  <si>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</si>
  <si>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</si>
  <si>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</si>
  <si>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</si>
  <si>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</si>
  <si>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</si>
  <si>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</si>
  <si>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</si>
  <si>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</si>
  <si>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</si>
  <si>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</si>
  <si>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</si>
  <si>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</si>
  <si>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</si>
  <si>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</si>
  <si>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</si>
  <si>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</si>
  <si>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</si>
  <si>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</si>
  <si>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</si>
  <si>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</si>
  <si>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</si>
  <si>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</si>
  <si>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</si>
  <si>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</si>
  <si>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</si>
  <si>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</si>
  <si>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</si>
  <si>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</si>
  <si>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</si>
  <si>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</si>
  <si>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</si>
  <si>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</si>
  <si>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</si>
  <si>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</si>
  <si>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</si>
  <si>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</si>
  <si>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</si>
  <si>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</si>
  <si>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</si>
  <si>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</si>
  <si>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</si>
  <si>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</si>
  <si>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</si>
  <si>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</si>
  <si>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</si>
  <si>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</si>
  <si>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</si>
  <si>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</si>
  <si>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</si>
  <si>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</si>
  <si>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</si>
  <si>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</si>
  <si>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</si>
  <si>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</si>
  <si>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</si>
  <si>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</si>
  <si>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</si>
  <si>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</si>
  <si>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</si>
  <si>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</si>
  <si>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</si>
  <si>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</si>
  <si>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</si>
  <si>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</si>
  <si>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</si>
  <si>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</si>
  <si>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</si>
  <si>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</si>
  <si>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</si>
  <si>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</si>
  <si>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</si>
  <si>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</si>
  <si>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</si>
  <si>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</si>
  <si>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</si>
  <si>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</si>
  <si>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</si>
  <si>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</si>
  <si>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</si>
  <si>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</si>
  <si>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</si>
  <si>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</si>
  <si>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</si>
  <si>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</si>
  <si>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</si>
  <si>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</si>
  <si>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</si>
  <si>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</si>
  <si>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</si>
  <si>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</si>
  <si>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</si>
  <si>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</si>
  <si>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</si>
  <si>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</si>
  <si>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</si>
  <si>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</si>
  <si>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</si>
  <si>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</si>
  <si>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</si>
  <si>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</si>
  <si>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</si>
  <si>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</si>
  <si>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</si>
  <si>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</si>
  <si>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</si>
  <si>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</si>
  <si>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</si>
  <si>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</si>
  <si>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</si>
  <si>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</si>
  <si>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</si>
  <si>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</si>
  <si>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</si>
  <si>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</si>
  <si>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</si>
  <si>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</si>
  <si>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</si>
  <si>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</si>
  <si>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</si>
  <si>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</si>
  <si>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</si>
  <si>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</si>
  <si>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</si>
  <si>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</si>
  <si>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</si>
  <si>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</si>
  <si>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</si>
  <si>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</si>
  <si>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</si>
  <si>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</si>
  <si>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</si>
  <si>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</si>
  <si>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</si>
  <si>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</si>
  <si>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</si>
  <si>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</si>
  <si>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</si>
  <si>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</si>
  <si>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</si>
  <si>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</si>
  <si>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</si>
  <si>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</si>
  <si>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</si>
  <si>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</si>
  <si>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</si>
  <si>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</si>
  <si>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</si>
  <si>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</si>
  <si>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</si>
  <si>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</si>
  <si>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</si>
  <si>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</si>
  <si>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</si>
  <si>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</si>
  <si>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</si>
  <si>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</si>
  <si>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</si>
  <si>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</si>
  <si>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</si>
  <si>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</si>
  <si>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</si>
  <si>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</si>
  <si>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</si>
  <si>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</si>
  <si>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</si>
  <si>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</si>
  <si>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</si>
  <si>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</si>
  <si>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</si>
  <si>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</si>
  <si>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</si>
  <si>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</si>
  <si>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</si>
  <si>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</si>
  <si>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</si>
  <si>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</si>
  <si>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</si>
  <si>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</si>
  <si>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</si>
  <si>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</si>
  <si>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</si>
  <si>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</si>
  <si>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</si>
  <si>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</si>
  <si>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</si>
  <si>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</si>
  <si>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</si>
  <si>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</si>
  <si>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</si>
  <si>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</si>
  <si>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</si>
  <si>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</si>
  <si>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</si>
  <si>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</si>
  <si>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</si>
  <si>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</si>
  <si>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</si>
  <si>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</si>
  <si>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</si>
  <si>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</si>
  <si>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</si>
  <si>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</si>
  <si>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</si>
  <si>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</si>
  <si>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</si>
  <si>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</si>
  <si>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</si>
  <si>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</si>
  <si>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</si>
  <si>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</si>
  <si>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</si>
  <si>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</si>
  <si>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</si>
  <si>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</si>
  <si>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</si>
  <si>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</si>
  <si>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</si>
  <si>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</si>
  <si>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</si>
  <si>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</si>
  <si>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</si>
  <si>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</si>
  <si>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</si>
  <si>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</si>
  <si>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</si>
  <si>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</si>
  <si>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</si>
  <si>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</si>
  <si>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</si>
  <si>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</si>
  <si>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</si>
  <si>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</si>
  <si>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</si>
  <si>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</si>
  <si>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</si>
  <si>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</si>
  <si>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</si>
  <si>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</si>
  <si>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</si>
  <si>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</si>
  <si>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</si>
  <si>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</si>
  <si>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</si>
  <si>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</si>
  <si>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</si>
  <si>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</si>
  <si>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</si>
  <si>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</si>
  <si>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</si>
  <si>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</si>
  <si>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</si>
  <si>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</si>
  <si>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</si>
  <si>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</si>
  <si>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</si>
  <si>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</si>
  <si>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</si>
  <si>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</si>
  <si>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</si>
  <si>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</si>
  <si>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</si>
  <si>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</si>
  <si>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</si>
  <si>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</si>
  <si>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</si>
  <si>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</si>
  <si>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</si>
  <si>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</si>
  <si>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</si>
  <si>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</si>
  <si>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</si>
  <si>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</si>
  <si>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</si>
  <si>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</si>
  <si>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</si>
  <si>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</si>
  <si>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</si>
  <si>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</si>
  <si>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</si>
  <si>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</si>
  <si>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</si>
  <si>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</si>
  <si>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</si>
  <si>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</si>
  <si>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</si>
  <si>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</si>
  <si>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</si>
  <si>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</si>
  <si>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</si>
  <si>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</si>
  <si>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</si>
  <si>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</si>
  <si>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</si>
  <si>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</si>
  <si>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</si>
  <si>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</si>
  <si>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</si>
  <si>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</si>
  <si>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</si>
  <si>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</si>
  <si>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</si>
  <si>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</si>
  <si>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</si>
  <si>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</si>
  <si>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</si>
  <si>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</si>
  <si>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</si>
  <si>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</si>
  <si>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</si>
  <si>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</si>
  <si>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</si>
  <si>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</si>
  <si>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</si>
  <si>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</si>
  <si>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</si>
  <si>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</si>
  <si>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</si>
  <si>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</si>
  <si>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</si>
  <si>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</si>
  <si>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</si>
  <si>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</si>
  <si>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</si>
  <si>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</si>
  <si>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</si>
  <si>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</si>
  <si>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</si>
  <si>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</si>
  <si>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</si>
  <si>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</si>
  <si>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</si>
  <si>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</si>
  <si>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</si>
  <si>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</si>
  <si>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</si>
  <si>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</si>
  <si>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</si>
  <si>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</si>
  <si>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</si>
  <si>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</si>
  <si>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</si>
  <si>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</si>
  <si>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</si>
  <si>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</si>
  <si>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</si>
  <si>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</si>
  <si>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</si>
  <si>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</si>
  <si>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</si>
  <si>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</si>
  <si>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</si>
  <si>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</si>
  <si>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</si>
  <si>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</si>
  <si>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</si>
  <si>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</si>
  <si>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</si>
  <si>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</si>
  <si>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</si>
  <si>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</si>
  <si>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</si>
  <si>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</si>
  <si>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</si>
  <si>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</si>
  <si>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</si>
  <si>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</si>
  <si>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</si>
  <si>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</si>
  <si>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</si>
  <si>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</si>
  <si>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</si>
  <si>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</si>
  <si>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</si>
  <si>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</si>
  <si>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</si>
  <si>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</si>
  <si>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</si>
  <si>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</si>
  <si>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</si>
  <si>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</si>
  <si>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</si>
  <si>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</si>
  <si>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</si>
  <si>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</si>
  <si>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</si>
  <si>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</si>
  <si>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</si>
  <si>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</si>
  <si>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</si>
  <si>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</si>
  <si>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</si>
  <si>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</si>
  <si>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</si>
  <si>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</si>
  <si>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</si>
  <si>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</si>
  <si>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</si>
  <si>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</si>
  <si>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</si>
  <si>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</si>
  <si>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</si>
  <si>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</si>
  <si>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</si>
  <si>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</si>
  <si>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</si>
  <si>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</si>
  <si>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</si>
  <si>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</si>
  <si>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</si>
  <si>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</si>
  <si>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</si>
  <si>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</si>
  <si>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</si>
  <si>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</si>
  <si>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</si>
  <si>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</si>
  <si>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</si>
  <si>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</si>
  <si>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</si>
  <si>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</si>
  <si>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</si>
  <si>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</si>
  <si>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</si>
  <si>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</si>
  <si>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</si>
  <si>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</si>
  <si>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</si>
  <si>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</si>
  <si>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</si>
  <si>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</si>
  <si>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</si>
  <si>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</si>
  <si>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</si>
  <si>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</si>
  <si>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</si>
  <si>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</si>
  <si>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</si>
  <si>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</si>
  <si>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</si>
  <si>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</si>
  <si>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</si>
  <si>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</si>
  <si>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</si>
  <si>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</si>
  <si>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</si>
  <si>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</si>
  <si>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</si>
  <si>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</si>
  <si>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</si>
  <si>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</si>
  <si>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</si>
  <si>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</si>
  <si>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</si>
  <si>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</si>
  <si>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</si>
  <si>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</si>
  <si>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</si>
  <si>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</si>
  <si>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</si>
  <si>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</si>
  <si>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</si>
  <si>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</si>
  <si>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</si>
  <si>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</si>
  <si>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</si>
  <si>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</si>
  <si>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</si>
  <si>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</si>
  <si>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</si>
  <si>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</si>
  <si>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</si>
  <si>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</si>
  <si>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</si>
  <si>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</si>
  <si>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</si>
  <si>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</si>
  <si>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</si>
  <si>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</si>
  <si>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</si>
  <si>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</si>
  <si>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</si>
  <si>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</si>
  <si>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</si>
  <si>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</si>
  <si>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</si>
  <si>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</si>
  <si>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</si>
  <si>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</si>
  <si>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</si>
  <si>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</si>
  <si>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</si>
  <si>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</si>
  <si>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</si>
  <si>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</si>
  <si>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</si>
  <si>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</si>
  <si>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</si>
  <si>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</si>
  <si>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</si>
  <si>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</si>
  <si>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</si>
  <si>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</si>
  <si>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</si>
  <si>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</si>
  <si>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</si>
  <si>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</si>
  <si>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</si>
  <si>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</si>
  <si>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</si>
  <si>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</si>
  <si>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</si>
  <si>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</si>
  <si>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</si>
  <si>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</si>
  <si>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</si>
  <si>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</si>
  <si>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</si>
  <si>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</si>
  <si>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</si>
  <si>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</si>
  <si>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</si>
  <si>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</si>
  <si>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</si>
  <si>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</si>
  <si>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</si>
  <si>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</si>
  <si>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</si>
  <si>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</si>
  <si>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</si>
  <si>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</si>
  <si>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</si>
  <si>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</si>
  <si>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</si>
  <si>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</si>
  <si>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</si>
  <si>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</si>
  <si>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</si>
  <si>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</si>
  <si>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</si>
  <si>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</si>
  <si>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</si>
  <si>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</si>
  <si>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</si>
  <si>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</si>
  <si>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</si>
  <si>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</si>
  <si>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</si>
  <si>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</si>
  <si>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</si>
  <si>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</si>
  <si>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</si>
  <si>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</si>
  <si>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</si>
  <si>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</si>
  <si>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</si>
  <si>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</si>
  <si>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</si>
  <si>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</si>
  <si>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</si>
  <si>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</si>
  <si>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</si>
  <si>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</si>
  <si>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</si>
  <si>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</si>
  <si>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</si>
  <si>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</si>
  <si>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</si>
  <si>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</si>
  <si>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</si>
  <si>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</si>
  <si>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</si>
  <si>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</si>
  <si>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</si>
  <si>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</si>
  <si>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</si>
  <si>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</si>
  <si>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</si>
  <si>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</si>
  <si>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</si>
  <si>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</si>
  <si>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</si>
  <si>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</si>
  <si>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</si>
  <si>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</si>
  <si>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</si>
  <si>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</si>
  <si>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</si>
  <si>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</si>
  <si>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</si>
  <si>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</si>
  <si>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</si>
  <si>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</si>
  <si>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</si>
  <si>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</si>
  <si>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</si>
  <si>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</si>
  <si>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</si>
  <si>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</si>
  <si>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</si>
  <si>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</si>
  <si>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</si>
  <si>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</si>
  <si>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</si>
  <si>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</si>
  <si>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</si>
  <si>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</si>
  <si>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</si>
  <si>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</si>
  <si>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</si>
  <si>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</si>
  <si>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</si>
  <si>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</si>
  <si>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</si>
  <si>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</si>
  <si>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</si>
  <si>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</si>
  <si>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</si>
  <si>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</si>
  <si>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</si>
  <si>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</si>
  <si>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</si>
  <si>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</si>
  <si>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</si>
  <si>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</si>
  <si>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</si>
  <si>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</si>
  <si>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</si>
  <si>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</si>
  <si>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</si>
  <si>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</si>
  <si>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</si>
  <si>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</si>
  <si>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</si>
  <si>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</si>
  <si>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</si>
  <si>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</si>
  <si>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</si>
  <si>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</si>
  <si>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</si>
  <si>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</si>
  <si>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</si>
  <si>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</si>
  <si>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</si>
  <si>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</si>
  <si>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</si>
  <si>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</si>
  <si>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</si>
  <si>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</si>
  <si>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</si>
  <si>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</si>
  <si>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</si>
  <si>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</si>
  <si>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</si>
  <si>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</si>
  <si>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</si>
  <si>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</si>
  <si>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</si>
  <si>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</si>
  <si>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</si>
  <si>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</si>
  <si>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</si>
  <si>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</si>
  <si>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</si>
  <si>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</si>
  <si>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</si>
  <si>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</si>
  <si>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</si>
  <si>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</si>
  <si>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</si>
  <si>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</si>
  <si>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</si>
  <si>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</si>
  <si>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</si>
  <si>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</si>
  <si>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</si>
  <si>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</si>
  <si>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</si>
  <si>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</si>
  <si>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</si>
  <si>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</si>
  <si>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</si>
  <si>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</si>
  <si>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</si>
  <si>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</si>
  <si>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</si>
  <si>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</si>
  <si>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</si>
  <si>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</si>
  <si>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</si>
  <si>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</si>
  <si>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</si>
  <si>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</si>
  <si>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</si>
  <si>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</si>
  <si>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</si>
  <si>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</si>
  <si>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</si>
  <si>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</si>
  <si>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</si>
  <si>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</si>
  <si>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</si>
  <si>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</si>
  <si>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</si>
  <si>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</si>
  <si>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</si>
  <si>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</si>
  <si>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</si>
  <si>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</si>
  <si>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</si>
  <si>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</si>
  <si>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</si>
  <si>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</si>
  <si>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</si>
  <si>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</si>
  <si>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</si>
  <si>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</si>
  <si>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</si>
  <si>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</si>
  <si>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</si>
  <si>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ECS Inc. International</t>
  </si>
  <si>
    <t>1G8B7</t>
  </si>
  <si>
    <t>Cage Code</t>
  </si>
  <si>
    <t>15351 W. 109th Strret, Lenexa, Kansas 66219</t>
  </si>
  <si>
    <t>AJ Anderson</t>
  </si>
  <si>
    <t>aj.anderson@ecsxtal.com</t>
  </si>
  <si>
    <t>(913)-782-7787</t>
  </si>
  <si>
    <t>Engineering Support Tech</t>
  </si>
  <si>
    <t>100%</t>
  </si>
  <si>
    <t>https://ecsxtal.com/about-ecs-inc-international/conflict-minerals-policy/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</si>
</sst>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j.anderson@ecsxta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ecsxtal.com/about-ecs-inc-international/conflict-minerals-policy/" TargetMode="External"/><Relationship Id="rId4" Type="http://schemas.openxmlformats.org/officeDocument/2006/relationships/hyperlink" Target="mailto:aj.anderson@ecsxta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7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33.75">
      <c r="A13" s="302"/>
      <c r="B13" s="2">
        <v>1</v>
      </c>
      <c r="C13" s="27" t="s">
        <v>1084</v>
      </c>
      <c r="D13" s="28" t="s">
        <v>872</v>
      </c>
      <c r="E13" s="163" t="s">
        <v>849</v>
      </c>
      <c r="F13" s="163"/>
      <c r="G13" s="25"/>
    </row>
    <row r="14" spans="1:7" ht="33.75">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650000000000006" customHeight="1">
      <c r="A29" s="302"/>
      <c r="B29" s="315"/>
      <c r="C29" s="309"/>
      <c r="D29" s="312"/>
      <c r="E29" s="300"/>
      <c r="F29" s="165" t="s">
        <v>61</v>
      </c>
      <c r="G29" s="25"/>
    </row>
    <row r="30" spans="1:7" ht="62.6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6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26.75">
      <c r="A36" s="302"/>
      <c r="B36" s="316"/>
      <c r="C36" s="310"/>
      <c r="D36" s="313"/>
      <c r="E36" s="301"/>
      <c r="F36" s="166" t="s">
        <v>69</v>
      </c>
      <c r="G36" s="25"/>
    </row>
    <row r="37" spans="1:7" ht="112.5">
      <c r="A37" s="302"/>
      <c r="B37" s="141">
        <v>3.01</v>
      </c>
      <c r="C37" s="142" t="s">
        <v>70</v>
      </c>
      <c r="D37" s="28" t="s">
        <v>2251</v>
      </c>
      <c r="E37" s="167" t="s">
        <v>1323</v>
      </c>
      <c r="F37" s="168" t="s">
        <v>1427</v>
      </c>
      <c r="G37" s="25"/>
    </row>
    <row r="38" spans="1:7" ht="101.25">
      <c r="A38" s="302"/>
      <c r="B38" s="141">
        <v>3.02</v>
      </c>
      <c r="C38" s="142" t="s">
        <v>1356</v>
      </c>
      <c r="D38" s="28" t="s">
        <v>2252</v>
      </c>
      <c r="E38" s="167" t="s">
        <v>1371</v>
      </c>
      <c r="F38" s="168" t="s">
        <v>1428</v>
      </c>
      <c r="G38" s="25"/>
    </row>
    <row r="39" spans="1:7" ht="101.25">
      <c r="A39" s="302"/>
      <c r="B39" s="150">
        <v>4</v>
      </c>
      <c r="C39" s="149" t="s">
        <v>1524</v>
      </c>
      <c r="D39" s="28" t="s">
        <v>2253</v>
      </c>
      <c r="E39" s="27" t="s">
        <v>2198</v>
      </c>
      <c r="F39" s="27" t="s">
        <v>1525</v>
      </c>
      <c r="G39" s="25"/>
    </row>
    <row r="40" spans="1:7" ht="56.25">
      <c r="A40" s="302"/>
      <c r="B40" s="141">
        <v>4.01</v>
      </c>
      <c r="C40" s="149" t="s">
        <v>1524</v>
      </c>
      <c r="D40" s="28" t="s">
        <v>2255</v>
      </c>
      <c r="E40" s="27" t="s">
        <v>2210</v>
      </c>
      <c r="F40" s="27" t="s">
        <v>2214</v>
      </c>
      <c r="G40" s="25"/>
    </row>
    <row r="41" spans="1:7" ht="56.25">
      <c r="A41" s="302"/>
      <c r="B41" s="141" t="s">
        <v>2242</v>
      </c>
      <c r="C41" s="149" t="s">
        <v>1524</v>
      </c>
      <c r="D41" s="28" t="s">
        <v>2254</v>
      </c>
      <c r="E41" s="27" t="s">
        <v>2245</v>
      </c>
      <c r="F41" s="27" t="s">
        <v>2243</v>
      </c>
      <c r="G41" s="25"/>
    </row>
    <row r="42" spans="1:7" ht="56.25">
      <c r="A42" s="302"/>
      <c r="B42" s="141" t="s">
        <v>2276</v>
      </c>
      <c r="C42" s="149" t="s">
        <v>1524</v>
      </c>
      <c r="D42" s="28" t="s">
        <v>2281</v>
      </c>
      <c r="E42" s="27" t="s">
        <v>2244</v>
      </c>
      <c r="F42" s="27" t="s">
        <v>2277</v>
      </c>
      <c r="G42" s="25"/>
    </row>
    <row r="43" spans="1:7" ht="123.75">
      <c r="A43" s="302"/>
      <c r="B43" s="160">
        <v>4.0999999999999996</v>
      </c>
      <c r="C43" s="149" t="s">
        <v>2280</v>
      </c>
      <c r="D43" s="161">
        <v>42867</v>
      </c>
      <c r="E43" s="169" t="s">
        <v>2283</v>
      </c>
      <c r="F43" s="27" t="s">
        <v>2282</v>
      </c>
      <c r="G43" s="25"/>
    </row>
    <row r="44" spans="1:7" ht="78.75">
      <c r="A44" s="302"/>
      <c r="B44" s="160">
        <v>4.2</v>
      </c>
      <c r="C44" s="149" t="s">
        <v>2280</v>
      </c>
      <c r="D44" s="161">
        <v>42704</v>
      </c>
      <c r="E44" s="169" t="s">
        <v>2479</v>
      </c>
      <c r="F44" s="27" t="s">
        <v>2454</v>
      </c>
      <c r="G44" s="25"/>
    </row>
    <row r="45" spans="1:7" ht="157.5">
      <c r="A45" s="302"/>
      <c r="B45" s="202">
        <v>5</v>
      </c>
      <c r="C45" s="149" t="s">
        <v>2280</v>
      </c>
      <c r="D45" s="161">
        <v>42867</v>
      </c>
      <c r="E45" s="169" t="s">
        <v>12705</v>
      </c>
      <c r="F45" s="27" t="s">
        <v>12427</v>
      </c>
      <c r="G45" s="25"/>
    </row>
    <row r="46" spans="1:7" ht="45">
      <c r="A46" s="302"/>
      <c r="B46" s="160">
        <v>5.01</v>
      </c>
      <c r="C46" s="149" t="s">
        <v>2280</v>
      </c>
      <c r="D46" s="161">
        <v>42907</v>
      </c>
      <c r="E46" s="169" t="s">
        <v>15521</v>
      </c>
      <c r="F46" s="27" t="s">
        <v>12427</v>
      </c>
      <c r="G46" s="25"/>
    </row>
    <row r="47" spans="1:7" ht="67.5">
      <c r="A47" s="302"/>
      <c r="B47" s="160">
        <v>5.0999999999999996</v>
      </c>
      <c r="C47" s="149" t="s">
        <v>2280</v>
      </c>
      <c r="D47" s="161">
        <v>43070</v>
      </c>
      <c r="E47" s="169" t="s">
        <v>12915</v>
      </c>
      <c r="F47" s="27" t="s">
        <v>12916</v>
      </c>
      <c r="G47" s="25"/>
    </row>
    <row r="48" spans="1:7" ht="56.25">
      <c r="A48" s="302"/>
      <c r="B48" s="160">
        <v>5.1100000000000003</v>
      </c>
      <c r="C48" s="149" t="s">
        <v>13152</v>
      </c>
      <c r="D48" s="161">
        <v>43217</v>
      </c>
      <c r="E48" s="169" t="s">
        <v>13278</v>
      </c>
      <c r="F48" s="27" t="s">
        <v>13186</v>
      </c>
      <c r="G48" s="25"/>
    </row>
    <row r="49" spans="1:7" ht="56.25">
      <c r="A49" s="302"/>
      <c r="B49" s="160">
        <v>5.12</v>
      </c>
      <c r="C49" s="149" t="s">
        <v>13152</v>
      </c>
      <c r="D49" s="161">
        <v>43581</v>
      </c>
      <c r="E49" s="169" t="s">
        <v>13278</v>
      </c>
      <c r="F49" s="27" t="s">
        <v>13832</v>
      </c>
      <c r="G49" s="25"/>
    </row>
    <row r="50" spans="1:7" ht="78.75">
      <c r="A50" s="302"/>
      <c r="B50" s="202">
        <v>6</v>
      </c>
      <c r="C50" s="149" t="s">
        <v>13152</v>
      </c>
      <c r="D50" s="161">
        <v>43964</v>
      </c>
      <c r="E50" s="169" t="s">
        <v>14048</v>
      </c>
      <c r="F50" s="27" t="s">
        <v>13835</v>
      </c>
      <c r="G50" s="25"/>
    </row>
    <row r="51" spans="1:7" ht="45">
      <c r="A51" s="302"/>
      <c r="B51" s="160">
        <v>6.01</v>
      </c>
      <c r="C51" s="149" t="s">
        <v>13152</v>
      </c>
      <c r="D51" s="161">
        <v>43970</v>
      </c>
      <c r="E51" s="169" t="s">
        <v>15522</v>
      </c>
      <c r="F51" s="169" t="s">
        <v>13835</v>
      </c>
      <c r="G51" s="25"/>
    </row>
    <row r="52" spans="1:7" ht="45">
      <c r="A52" s="302"/>
      <c r="B52" s="160">
        <v>6.1</v>
      </c>
      <c r="C52" s="149" t="s">
        <v>13152</v>
      </c>
      <c r="D52" s="161">
        <v>44314</v>
      </c>
      <c r="E52" s="169" t="s">
        <v>15514</v>
      </c>
      <c r="F52" s="169" t="s">
        <v>15043</v>
      </c>
      <c r="G52" s="25"/>
    </row>
    <row r="53" spans="1:7" ht="45">
      <c r="A53" s="302"/>
      <c r="B53" s="160">
        <v>6.2</v>
      </c>
      <c r="C53" s="149" t="s">
        <v>13152</v>
      </c>
      <c r="D53" s="161">
        <v>44678</v>
      </c>
      <c r="E53" s="169" t="s">
        <v>15514</v>
      </c>
      <c r="F53" s="169" t="s">
        <v>15513</v>
      </c>
      <c r="G53" s="25"/>
    </row>
    <row r="54" spans="1:7" ht="45">
      <c r="A54" s="302"/>
      <c r="B54" s="160">
        <v>6.21</v>
      </c>
      <c r="C54" s="149" t="s">
        <v>13152</v>
      </c>
      <c r="D54" s="161">
        <v>44687</v>
      </c>
      <c r="E54" s="169" t="s">
        <v>15523</v>
      </c>
      <c r="F54" s="169" t="s">
        <v>15513</v>
      </c>
      <c r="G54" s="25"/>
    </row>
    <row r="55" spans="1:7" ht="45">
      <c r="A55" s="302"/>
      <c r="B55" s="160">
        <v>6.22</v>
      </c>
      <c r="C55" s="149" t="s">
        <v>13152</v>
      </c>
      <c r="D55" s="275">
        <v>44692</v>
      </c>
      <c r="E55" s="169" t="s">
        <v>15522</v>
      </c>
      <c r="F55" s="169" t="s">
        <v>15513</v>
      </c>
      <c r="G55" s="25"/>
    </row>
    <row r="56" spans="1:7" ht="56.25">
      <c r="A56" s="302"/>
      <c r="B56" s="202">
        <v>6.3</v>
      </c>
      <c r="C56" s="149" t="s">
        <v>13152</v>
      </c>
      <c r="D56" s="275">
        <v>45051</v>
      </c>
      <c r="E56" s="169" t="s">
        <v>15790</v>
      </c>
      <c r="F56" s="169" t="s">
        <v>15571</v>
      </c>
      <c r="G56" s="25"/>
    </row>
    <row r="57" spans="1:7" ht="45">
      <c r="A57" s="302"/>
      <c r="B57" s="160">
        <v>6.31</v>
      </c>
      <c r="C57" s="149" t="s">
        <v>13152</v>
      </c>
      <c r="D57" s="275">
        <v>45072</v>
      </c>
      <c r="E57" s="169" t="s">
        <v>15792</v>
      </c>
      <c r="F57" s="169" t="s">
        <v>15571</v>
      </c>
      <c r="G57" s="25"/>
    </row>
    <row r="58" spans="1:7" ht="13.5" thickBot="1">
      <c r="A58" s="303"/>
      <c r="B58" s="304" t="str">
        <f ca="1">OFFSET(L!$C$1,MATCH("General"&amp;"Cpy",L!$A:$A,0)-1,SL,,)</f>
        <v>© 2023 Responsible Minerals Initiative. All rights reserved.</v>
      </c>
      <c r="C58" s="304"/>
      <c r="D58" s="304"/>
      <c r="E58" s="304"/>
      <c r="F58" s="30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60E5EAA-B8AB-4BE3-BC61-081BA7D146A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7E690D9-648D-4729-917B-172D6FF0580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70" zoomScaleNormal="7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70" zoomScaleNormal="7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B2" sqref="B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45072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489</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15803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15803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15803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15804</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0165CFA-4423-4054-9394-9EE56683DDCD}"/>
    <hyperlink ref="D20" r:id="rId4" xr:uid="{F6698DA7-DAC1-4295-A197-02D297081A6F}"/>
    <hyperlink ref="G77" r:id="rId5" xr:uid="{7D2A761D-84BB-47F4-8832-156BF29665F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70" zoomScaleNormal="7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655</v>
      </c>
      <c r="B5" s="182" t="str">
        <f ca="1">IF(LEN(A5)=0,"",INDEX('Smelter Look-up'!$A:$A,MATCH($A5,'Smelter Look-up'!$E:$E,0)))</f>
        <v>Gold</v>
      </c>
      <c r="C5" s="186" t="str">
        <f ca="1">IF(LEN(A5)=0,"",INDEX('Smelter Look-up'!$C:$C,MATCH($A5,'Smelter Look-up'!$E:$E,0)))</f>
        <v>Asahi Pretec Corp.</v>
      </c>
      <c r="D5" s="230"/>
      <c r="E5" s="182" t="str">
        <f ca="1">IF(ISERROR($V5),"",OFFSET('Smelter Look-up'!$D$4,$V5-4,0)&amp;"")</f>
        <v>JAPAN</v>
      </c>
      <c r="F5" s="182" t="str">
        <f ca="1">IF(ISERROR($V5),"",OFFSET('Smelter Look-up'!$E$4,$V5-4,0))</f>
        <v>CID000082</v>
      </c>
      <c r="G5" s="182" t="str">
        <f ca="1">IF(C5=$X$4,IF(ISERROR($V5),"Enter smelter details","RMI"),IF(ISERROR($V5),"",OFFSET('Smelter Look-up'!$F$4,$V5-4,0)))</f>
        <v>RMI</v>
      </c>
      <c r="H5" s="183">
        <f ca="1">IF(ISERROR($V5),"",OFFSET('Smelter Look-up'!$G$4,$V5-4,0))</f>
        <v>0</v>
      </c>
      <c r="I5" s="184" t="str">
        <f ca="1">IF(ISERROR($V5),"",OFFSET('Smelter Look-up'!$H$4,$V5-4,0))</f>
        <v>Kobe</v>
      </c>
      <c r="J5" s="184" t="str">
        <f ca="1">IF(ISERROR($V5),"",OFFSET('Smelter Look-up'!$I$4,$V5-4,0))</f>
        <v>Hyogo</v>
      </c>
      <c r="K5" s="224"/>
      <c r="L5" s="224"/>
      <c r="M5" s="224"/>
      <c r="N5" s="224"/>
      <c r="O5" s="224"/>
      <c r="P5" s="185"/>
      <c r="Q5" s="225"/>
      <c r="R5" s="182" t="str">
        <f ca="1">IF(ISERROR($V5),"",OFFSET('Smelter Look-up'!$C$4,$V5-4,0)&amp;"")</f>
        <v>Asahi Pretec Corp.</v>
      </c>
      <c r="S5" s="181" t="str">
        <f t="shared" ref="S5" ca="1" si="0">IF(B5="","",IF(ISERROR(MATCH($E5,CL,0)),"Unknown",INDIRECT("'C'!$A$"&amp;MATCH($E5,CL,0)+1)))</f>
        <v>JP</v>
      </c>
      <c r="T5" s="181" t="str">
        <f ca="1">IF(B5="","",IF(ISERROR(MATCH($J5,SorP!$B$1:$B$6279,0)),"",INDIRECT("'SorP'!$A$"&amp;MATCH($S5&amp;$J5,SorP!C:C,0))))</f>
        <v>JP-28</v>
      </c>
      <c r="U5" s="201"/>
      <c r="V5" s="226">
        <f ca="1">IF(C5="",NA(),IF(OR(C5="Smelter not listed",C5="Smelter not yet identified"),MATCH($B5&amp;$D5,'Smelter Look-up'!$J:$J,0),MATCH($B5&amp;$C5,'Smelter Look-up'!$J:$J,0)))</f>
        <v>29</v>
      </c>
      <c r="X5" s="227">
        <f t="shared" ref="X5" ca="1" si="1">IF(AND(C5="Smelter not listed",OR(LEN(D5)=0,LEN(E5)=0)),1,0)</f>
        <v>0</v>
      </c>
      <c r="AB5" s="228" t="str">
        <f t="shared" ref="AB5" ca="1" si="2">B5&amp;C5</f>
        <v>GoldAsahi Pretec Corp.</v>
      </c>
    </row>
    <row r="6" spans="1:34" s="227" customFormat="1" ht="19.899999999999999" customHeight="1">
      <c r="A6" s="262" t="s">
        <v>682</v>
      </c>
      <c r="B6" s="182" t="str">
        <f ca="1">IF(LEN(A6)=0,"",INDEX('Smelter Look-up'!$A:$A,MATCH($A6,'Smelter Look-up'!$E:$E,0)))</f>
        <v>Gold</v>
      </c>
      <c r="C6" s="186" t="str">
        <f ca="1">IF(LEN(A6)=0,"",INDEX('Smelter Look-up'!$C:$C,MATCH($A6,'Smelter Look-up'!$E:$E,0)))</f>
        <v>Ishifuku Metal Industry Co., Ltd.</v>
      </c>
      <c r="D6" s="230"/>
      <c r="E6" s="182" t="str">
        <f ca="1">IF(ISERROR($V6),"",OFFSET('Smelter Look-up'!$D$4,$V6-4,0)&amp;"")</f>
        <v>JAPAN</v>
      </c>
      <c r="F6" s="182" t="str">
        <f ca="1">IF(ISERROR($V6),"",OFFSET('Smelter Look-up'!$E$4,$V6-4,0))</f>
        <v>CID000807</v>
      </c>
      <c r="G6" s="182" t="str">
        <f ca="1">IF(C6=$X$4,IF(ISERROR($V6),"Enter smelter details","RMI"),IF(ISERROR($V6),"",OFFSET('Smelter Look-up'!$F$4,$V6-4,0)))</f>
        <v>RMI</v>
      </c>
      <c r="H6" s="183">
        <f ca="1">IF(ISERROR($V6),"",OFFSET('Smelter Look-up'!$G$4,$V6-4,0))</f>
        <v>0</v>
      </c>
      <c r="I6" s="184" t="str">
        <f ca="1">IF(ISERROR($V6),"",OFFSET('Smelter Look-up'!$H$4,$V6-4,0))</f>
        <v>Soka</v>
      </c>
      <c r="J6" s="184" t="str">
        <f ca="1">IF(ISERROR($V6),"",OFFSET('Smelter Look-up'!$I$4,$V6-4,0))</f>
        <v>Saitama</v>
      </c>
      <c r="K6" s="224"/>
      <c r="L6" s="224"/>
      <c r="M6" s="224"/>
      <c r="N6" s="224"/>
      <c r="O6" s="224"/>
      <c r="P6" s="185"/>
      <c r="Q6" s="225"/>
      <c r="R6" s="182" t="str">
        <f ca="1">IF(ISERROR($V6),"",OFFSET('Smelter Look-up'!$C$4,$V6-4,0)&amp;"")</f>
        <v>Ishifuku Metal Industry Co., Ltd.</v>
      </c>
      <c r="S6" s="181" t="str">
        <f t="shared" ref="S6:S36" ca="1" si="3">IF(B6="","",IF(ISERROR(MATCH($E6,CL,0)),"Unknown",INDIRECT("'C'!$A$"&amp;MATCH($E6,CL,0)+1)))</f>
        <v>JP</v>
      </c>
      <c r="T6" s="181" t="str">
        <f ca="1">IF(B6="","",IF(ISERROR(MATCH($J6,SorP!$B$1:$B$6279,0)),"",INDIRECT("'SorP'!$A$"&amp;MATCH($S6&amp;$J6,SorP!C:C,0))))</f>
        <v>JP-11</v>
      </c>
      <c r="U6" s="201"/>
      <c r="V6" s="226">
        <f ca="1">IF(C6="",NA(),IF(OR(C6="Smelter not listed",C6="Smelter not yet identified"),MATCH($B6&amp;$D6,'Smelter Look-up'!$J:$J,0),MATCH($B6&amp;$C6,'Smelter Look-up'!$J:$J,0)))</f>
        <v>118</v>
      </c>
      <c r="X6" s="227">
        <f t="shared" ref="X6:X36" ca="1" si="4">IF(AND(C6="Smelter not listed",OR(LEN(D6)=0,LEN(E6)=0)),1,0)</f>
        <v>0</v>
      </c>
      <c r="AB6" s="228" t="str">
        <f t="shared" ref="AB6:AB36" ca="1" si="5">B6&amp;C6</f>
        <v>GoldIshifuku Metal Industry Co., Ltd.</v>
      </c>
    </row>
    <row r="7" spans="1:34" s="227" customFormat="1" ht="19.899999999999999" customHeight="1">
      <c r="A7" s="262" t="s">
        <v>690</v>
      </c>
      <c r="B7" s="182" t="str">
        <f ca="1">IF(LEN(A7)=0,"",INDEX('Smelter Look-up'!$A:$A,MATCH($A7,'Smelter Look-up'!$E:$E,0)))</f>
        <v>Gold</v>
      </c>
      <c r="C7" s="186" t="str">
        <f ca="1">IF(LEN(A7)=0,"",INDEX('Smelter Look-up'!$C:$C,MATCH($A7,'Smelter Look-up'!$E:$E,0)))</f>
        <v>JX Nippon Mining &amp; Metals Co., Ltd.</v>
      </c>
      <c r="D7" s="230"/>
      <c r="E7" s="182" t="str">
        <f ca="1">IF(ISERROR($V7),"",OFFSET('Smelter Look-up'!$D$4,$V7-4,0)&amp;"")</f>
        <v>JAPAN</v>
      </c>
      <c r="F7" s="182" t="str">
        <f ca="1">IF(ISERROR($V7),"",OFFSET('Smelter Look-up'!$E$4,$V7-4,0))</f>
        <v>CID000937</v>
      </c>
      <c r="G7" s="182" t="str">
        <f ca="1">IF(C7=$X$4,IF(ISERROR($V7),"Enter smelter details","RMI"),IF(ISERROR($V7),"",OFFSET('Smelter Look-up'!$F$4,$V7-4,0)))</f>
        <v>RMI</v>
      </c>
      <c r="H7" s="183">
        <f ca="1">IF(ISERROR($V7),"",OFFSET('Smelter Look-up'!$G$4,$V7-4,0))</f>
        <v>0</v>
      </c>
      <c r="I7" s="184" t="str">
        <f ca="1">IF(ISERROR($V7),"",OFFSET('Smelter Look-up'!$H$4,$V7-4,0))</f>
        <v>Ōita</v>
      </c>
      <c r="J7" s="184" t="str">
        <f ca="1">IF(ISERROR($V7),"",OFFSET('Smelter Look-up'!$I$4,$V7-4,0))</f>
        <v>Ôita</v>
      </c>
      <c r="K7" s="224"/>
      <c r="L7" s="224"/>
      <c r="M7" s="224"/>
      <c r="N7" s="224"/>
      <c r="O7" s="224"/>
      <c r="P7" s="185"/>
      <c r="Q7" s="225"/>
      <c r="R7" s="182" t="str">
        <f ca="1">IF(ISERROR($V7),"",OFFSET('Smelter Look-up'!$C$4,$V7-4,0)&amp;"")</f>
        <v>JX Nippon Mining &amp; Metals Co., Ltd.</v>
      </c>
      <c r="S7" s="181" t="str">
        <f t="shared" ca="1" si="3"/>
        <v>JP</v>
      </c>
      <c r="T7" s="181" t="str">
        <f ca="1">IF(B7="","",IF(ISERROR(MATCH($J7,SorP!$B$1:$B$6279,0)),"",INDIRECT("'SorP'!$A$"&amp;MATCH($S7&amp;$J7,SorP!C:C,0))))</f>
        <v>JP-44</v>
      </c>
      <c r="U7" s="201"/>
      <c r="V7" s="226">
        <f ca="1">IF(C7="",NA(),IF(OR(C7="Smelter not listed",C7="Smelter not yet identified"),MATCH($B7&amp;$D7,'Smelter Look-up'!$J:$J,0),MATCH($B7&amp;$C7,'Smelter Look-up'!$J:$J,0)))</f>
        <v>132</v>
      </c>
      <c r="X7" s="227">
        <f t="shared" ca="1" si="4"/>
        <v>0</v>
      </c>
      <c r="AB7" s="228" t="str">
        <f t="shared" ca="1" si="5"/>
        <v>GoldJX Nippon Mining &amp; Metals Co., Ltd.</v>
      </c>
    </row>
    <row r="8" spans="1:34" s="227" customFormat="1" ht="19.899999999999999" customHeight="1">
      <c r="A8" s="262" t="s">
        <v>702</v>
      </c>
      <c r="B8" s="182" t="str">
        <f ca="1">IF(LEN(A8)=0,"",INDEX('Smelter Look-up'!$A:$A,MATCH($A8,'Smelter Look-up'!$E:$E,0)))</f>
        <v>Gold</v>
      </c>
      <c r="C8" s="186" t="str">
        <f ca="1">IF(LEN(A8)=0,"",INDEX('Smelter Look-up'!$C:$C,MATCH($A8,'Smelter Look-up'!$E:$E,0)))</f>
        <v>Matsuda Sangyo Co., Ltd.</v>
      </c>
      <c r="D8" s="230"/>
      <c r="E8" s="182" t="str">
        <f ca="1">IF(ISERROR($V8),"",OFFSET('Smelter Look-up'!$D$4,$V8-4,0)&amp;"")</f>
        <v>JAPAN</v>
      </c>
      <c r="F8" s="182" t="str">
        <f ca="1">IF(ISERROR($V8),"",OFFSET('Smelter Look-up'!$E$4,$V8-4,0))</f>
        <v>CID001119</v>
      </c>
      <c r="G8" s="182" t="str">
        <f ca="1">IF(C8=$X$4,IF(ISERROR($V8),"Enter smelter details","RMI"),IF(ISERROR($V8),"",OFFSET('Smelter Look-up'!$F$4,$V8-4,0)))</f>
        <v>RMI</v>
      </c>
      <c r="H8" s="183">
        <f ca="1">IF(ISERROR($V8),"",OFFSET('Smelter Look-up'!$G$4,$V8-4,0))</f>
        <v>0</v>
      </c>
      <c r="I8" s="184" t="str">
        <f ca="1">IF(ISERROR($V8),"",OFFSET('Smelter Look-up'!$H$4,$V8-4,0))</f>
        <v>Iruma</v>
      </c>
      <c r="J8" s="184" t="str">
        <f ca="1">IF(ISERROR($V8),"",OFFSET('Smelter Look-up'!$I$4,$V8-4,0))</f>
        <v>Saitama</v>
      </c>
      <c r="K8" s="224"/>
      <c r="L8" s="224"/>
      <c r="M8" s="224"/>
      <c r="N8" s="224"/>
      <c r="O8" s="224"/>
      <c r="P8" s="185"/>
      <c r="Q8" s="225"/>
      <c r="R8" s="182" t="str">
        <f ca="1">IF(ISERROR($V8),"",OFFSET('Smelter Look-up'!$C$4,$V8-4,0)&amp;"")</f>
        <v>Matsuda Sangyo Co., Ltd.</v>
      </c>
      <c r="S8" s="181" t="str">
        <f t="shared" ca="1" si="3"/>
        <v>JP</v>
      </c>
      <c r="T8" s="181" t="str">
        <f ca="1">IF(B8="","",IF(ISERROR(MATCH($J8,SorP!$B$1:$B$6279,0)),"",INDIRECT("'SorP'!$A$"&amp;MATCH($S8&amp;$J8,SorP!C:C,0))))</f>
        <v>JP-11</v>
      </c>
      <c r="U8" s="201"/>
      <c r="V8" s="226">
        <f ca="1">IF(C8="",NA(),IF(OR(C8="Smelter not listed",C8="Smelter not yet identified"),MATCH($B8&amp;$D8,'Smelter Look-up'!$J:$J,0),MATCH($B8&amp;$C8,'Smelter Look-up'!$J:$J,0)))</f>
        <v>164</v>
      </c>
      <c r="X8" s="227">
        <f t="shared" ca="1" si="4"/>
        <v>0</v>
      </c>
      <c r="AB8" s="228" t="str">
        <f t="shared" ca="1" si="5"/>
        <v>GoldMatsuda Sangyo Co., Ltd.</v>
      </c>
    </row>
    <row r="9" spans="1:34" s="227" customFormat="1" ht="19.899999999999999" customHeight="1">
      <c r="A9" s="262" t="s">
        <v>708</v>
      </c>
      <c r="B9" s="182" t="str">
        <f ca="1">IF(LEN(A9)=0,"",INDEX('Smelter Look-up'!$A:$A,MATCH($A9,'Smelter Look-up'!$E:$E,0)))</f>
        <v>Gold</v>
      </c>
      <c r="C9" s="186" t="str">
        <f ca="1">IF(LEN(A9)=0,"",INDEX('Smelter Look-up'!$C:$C,MATCH($A9,'Smelter Look-up'!$E:$E,0)))</f>
        <v>Mitsubishi Materials Corporation</v>
      </c>
      <c r="D9" s="230"/>
      <c r="E9" s="182" t="str">
        <f ca="1">IF(ISERROR($V9),"",OFFSET('Smelter Look-up'!$D$4,$V9-4,0)&amp;"")</f>
        <v>JAPAN</v>
      </c>
      <c r="F9" s="182" t="str">
        <f ca="1">IF(ISERROR($V9),"",OFFSET('Smelter Look-up'!$E$4,$V9-4,0))</f>
        <v>CID001188</v>
      </c>
      <c r="G9" s="182" t="str">
        <f ca="1">IF(C9=$X$4,IF(ISERROR($V9),"Enter smelter details","RMI"),IF(ISERROR($V9),"",OFFSET('Smelter Look-up'!$F$4,$V9-4,0)))</f>
        <v>RMI</v>
      </c>
      <c r="H9" s="183">
        <f ca="1">IF(ISERROR($V9),"",OFFSET('Smelter Look-up'!$G$4,$V9-4,0))</f>
        <v>0</v>
      </c>
      <c r="I9" s="184" t="str">
        <f ca="1">IF(ISERROR($V9),"",OFFSET('Smelter Look-up'!$H$4,$V9-4,0))</f>
        <v>Tokyo</v>
      </c>
      <c r="J9" s="184" t="str">
        <f ca="1">IF(ISERROR($V9),"",OFFSET('Smelter Look-up'!$I$4,$V9-4,0))</f>
        <v>Tokyo</v>
      </c>
      <c r="K9" s="224"/>
      <c r="L9" s="224"/>
      <c r="M9" s="224"/>
      <c r="N9" s="224"/>
      <c r="O9" s="224"/>
      <c r="P9" s="185"/>
      <c r="Q9" s="225"/>
      <c r="R9" s="182" t="str">
        <f ca="1">IF(ISERROR($V9),"",OFFSET('Smelter Look-up'!$C$4,$V9-4,0)&amp;"")</f>
        <v>Mitsubishi Materials Corporation</v>
      </c>
      <c r="S9" s="181" t="str">
        <f t="shared" ca="1" si="3"/>
        <v>JP</v>
      </c>
      <c r="T9" s="181" t="str">
        <f ca="1">IF(B9="","",IF(ISERROR(MATCH($J9,SorP!$B$1:$B$6279,0)),"",INDIRECT("'SorP'!$A$"&amp;MATCH($S9&amp;$J9,SorP!C:C,0))))</f>
        <v>JP-13</v>
      </c>
      <c r="U9" s="201"/>
      <c r="V9" s="226">
        <f ca="1">IF(C9="",NA(),IF(OR(C9="Smelter not listed",C9="Smelter not yet identified"),MATCH($B9&amp;$D9,'Smelter Look-up'!$J:$J,0),MATCH($B9&amp;$C9,'Smelter Look-up'!$J:$J,0)))</f>
        <v>181</v>
      </c>
      <c r="X9" s="227">
        <f t="shared" ca="1" si="4"/>
        <v>0</v>
      </c>
      <c r="AB9" s="228" t="str">
        <f t="shared" ca="1" si="5"/>
        <v>GoldMitsubishi Materials Corporation</v>
      </c>
    </row>
    <row r="10" spans="1:34" s="227" customFormat="1" ht="19.899999999999999" customHeight="1">
      <c r="A10" s="262" t="s">
        <v>709</v>
      </c>
      <c r="B10" s="182" t="str">
        <f ca="1">IF(LEN(A10)=0,"",INDEX('Smelter Look-up'!$A:$A,MATCH($A10,'Smelter Look-up'!$E:$E,0)))</f>
        <v>Gold</v>
      </c>
      <c r="C10" s="186" t="str">
        <f ca="1">IF(LEN(A10)=0,"",INDEX('Smelter Look-up'!$C:$C,MATCH($A10,'Smelter Look-up'!$E:$E,0)))</f>
        <v>Mitsui Mining and Smelting Co., Ltd.</v>
      </c>
      <c r="D10" s="230"/>
      <c r="E10" s="182" t="str">
        <f ca="1">IF(ISERROR($V10),"",OFFSET('Smelter Look-up'!$D$4,$V10-4,0)&amp;"")</f>
        <v>JAPAN</v>
      </c>
      <c r="F10" s="182" t="str">
        <f ca="1">IF(ISERROR($V10),"",OFFSET('Smelter Look-up'!$E$4,$V10-4,0))</f>
        <v>CID001193</v>
      </c>
      <c r="G10" s="182" t="str">
        <f ca="1">IF(C10=$X$4,IF(ISERROR($V10),"Enter smelter details","RMI"),IF(ISERROR($V10),"",OFFSET('Smelter Look-up'!$F$4,$V10-4,0)))</f>
        <v>RMI</v>
      </c>
      <c r="H10" s="183">
        <f ca="1">IF(ISERROR($V10),"",OFFSET('Smelter Look-up'!$G$4,$V10-4,0))</f>
        <v>0</v>
      </c>
      <c r="I10" s="184" t="str">
        <f ca="1">IF(ISERROR($V10),"",OFFSET('Smelter Look-up'!$H$4,$V10-4,0))</f>
        <v>Takehara</v>
      </c>
      <c r="J10" s="184" t="str">
        <f ca="1">IF(ISERROR($V10),"",OFFSET('Smelter Look-up'!$I$4,$V10-4,0))</f>
        <v>Hiroshima</v>
      </c>
      <c r="K10" s="224"/>
      <c r="L10" s="224"/>
      <c r="M10" s="224"/>
      <c r="N10" s="224"/>
      <c r="O10" s="224"/>
      <c r="P10" s="185"/>
      <c r="Q10" s="225"/>
      <c r="R10" s="182" t="str">
        <f ca="1">IF(ISERROR($V10),"",OFFSET('Smelter Look-up'!$C$4,$V10-4,0)&amp;"")</f>
        <v>Mitsui Mining and Smelting Co., Ltd.</v>
      </c>
      <c r="S10" s="181" t="str">
        <f t="shared" ca="1" si="3"/>
        <v>JP</v>
      </c>
      <c r="T10" s="181" t="str">
        <f ca="1">IF(B10="","",IF(ISERROR(MATCH($J10,SorP!$B$1:$B$6279,0)),"",INDIRECT("'SorP'!$A$"&amp;MATCH($S10&amp;$J10,SorP!C:C,0))))</f>
        <v>JP-34</v>
      </c>
      <c r="U10" s="201"/>
      <c r="V10" s="226">
        <f ca="1">IF(C10="",NA(),IF(OR(C10="Smelter not listed",C10="Smelter not yet identified"),MATCH($B10&amp;$D10,'Smelter Look-up'!$J:$J,0),MATCH($B10&amp;$C10,'Smelter Look-up'!$J:$J,0)))</f>
        <v>183</v>
      </c>
      <c r="X10" s="227">
        <f t="shared" ca="1" si="4"/>
        <v>0</v>
      </c>
      <c r="AB10" s="228" t="str">
        <f t="shared" ca="1" si="5"/>
        <v>GoldMitsui Mining and Smelting Co., Ltd.</v>
      </c>
    </row>
    <row r="11" spans="1:34" s="227" customFormat="1" ht="19.899999999999999" customHeight="1">
      <c r="A11" s="262" t="s">
        <v>713</v>
      </c>
      <c r="B11" s="182" t="str">
        <f ca="1">IF(LEN(A11)=0,"",INDEX('Smelter Look-up'!$A:$A,MATCH($A11,'Smelter Look-up'!$E:$E,0)))</f>
        <v>Gold</v>
      </c>
      <c r="C11" s="186" t="str">
        <f ca="1">IF(LEN(A11)=0,"",INDEX('Smelter Look-up'!$C:$C,MATCH($A11,'Smelter Look-up'!$E:$E,0)))</f>
        <v>Nihon Material Co., Ltd.</v>
      </c>
      <c r="D11" s="230"/>
      <c r="E11" s="182" t="str">
        <f ca="1">IF(ISERROR($V11),"",OFFSET('Smelter Look-up'!$D$4,$V11-4,0)&amp;"")</f>
        <v>JAPAN</v>
      </c>
      <c r="F11" s="182" t="str">
        <f ca="1">IF(ISERROR($V11),"",OFFSET('Smelter Look-up'!$E$4,$V11-4,0))</f>
        <v>CID001259</v>
      </c>
      <c r="G11" s="182" t="str">
        <f ca="1">IF(C11=$X$4,IF(ISERROR($V11),"Enter smelter details","RMI"),IF(ISERROR($V11),"",OFFSET('Smelter Look-up'!$F$4,$V11-4,0)))</f>
        <v>RMI</v>
      </c>
      <c r="H11" s="183">
        <f ca="1">IF(ISERROR($V11),"",OFFSET('Smelter Look-up'!$G$4,$V11-4,0))</f>
        <v>0</v>
      </c>
      <c r="I11" s="184" t="str">
        <f ca="1">IF(ISERROR($V11),"",OFFSET('Smelter Look-up'!$H$4,$V11-4,0))</f>
        <v>Noda</v>
      </c>
      <c r="J11" s="184" t="str">
        <f ca="1">IF(ISERROR($V11),"",OFFSET('Smelter Look-up'!$I$4,$V11-4,0))</f>
        <v>Chiba</v>
      </c>
      <c r="K11" s="224"/>
      <c r="L11" s="224"/>
      <c r="M11" s="224"/>
      <c r="N11" s="224"/>
      <c r="O11" s="224"/>
      <c r="P11" s="185"/>
      <c r="Q11" s="225"/>
      <c r="R11" s="182" t="str">
        <f ca="1">IF(ISERROR($V11),"",OFFSET('Smelter Look-up'!$C$4,$V11-4,0)&amp;"")</f>
        <v>Nihon Material Co., Ltd.</v>
      </c>
      <c r="S11" s="181" t="str">
        <f t="shared" ca="1" si="3"/>
        <v>JP</v>
      </c>
      <c r="T11" s="181" t="str">
        <f ca="1">IF(B11="","",IF(ISERROR(MATCH($J11,SorP!$B$1:$B$6279,0)),"",INDIRECT("'SorP'!$A$"&amp;MATCH($S11&amp;$J11,SorP!C:C,0))))</f>
        <v>JP-12</v>
      </c>
      <c r="U11" s="201"/>
      <c r="V11" s="226">
        <f ca="1">IF(C11="",NA(),IF(OR(C11="Smelter not listed",C11="Smelter not yet identified"),MATCH($B11&amp;$D11,'Smelter Look-up'!$J:$J,0),MATCH($B11&amp;$C11,'Smelter Look-up'!$J:$J,0)))</f>
        <v>193</v>
      </c>
      <c r="X11" s="227">
        <f t="shared" ca="1" si="4"/>
        <v>0</v>
      </c>
      <c r="AB11" s="228" t="str">
        <f t="shared" ca="1" si="5"/>
        <v>GoldNihon Material Co., Ltd.</v>
      </c>
    </row>
    <row r="12" spans="1:34" s="227" customFormat="1" ht="19.899999999999999" customHeight="1">
      <c r="A12" s="262" t="s">
        <v>729</v>
      </c>
      <c r="B12" s="182" t="str">
        <f ca="1">IF(LEN(A12)=0,"",INDEX('Smelter Look-up'!$A:$A,MATCH($A12,'Smelter Look-up'!$E:$E,0)))</f>
        <v>Gold</v>
      </c>
      <c r="C12" s="186" t="str">
        <f ca="1">IF(LEN(A12)=0,"",INDEX('Smelter Look-up'!$C:$C,MATCH($A12,'Smelter Look-up'!$E:$E,0)))</f>
        <v>Sumitomo Metal Mining Co., Ltd.</v>
      </c>
      <c r="D12" s="230"/>
      <c r="E12" s="182" t="str">
        <f ca="1">IF(ISERROR($V12),"",OFFSET('Smelter Look-up'!$D$4,$V12-4,0)&amp;"")</f>
        <v>JAPAN</v>
      </c>
      <c r="F12" s="182" t="str">
        <f ca="1">IF(ISERROR($V12),"",OFFSET('Smelter Look-up'!$E$4,$V12-4,0))</f>
        <v>CID001798</v>
      </c>
      <c r="G12" s="182" t="str">
        <f ca="1">IF(C12=$X$4,IF(ISERROR($V12),"Enter smelter details","RMI"),IF(ISERROR($V12),"",OFFSET('Smelter Look-up'!$F$4,$V12-4,0)))</f>
        <v>RMI</v>
      </c>
      <c r="H12" s="183">
        <f ca="1">IF(ISERROR($V12),"",OFFSET('Smelter Look-up'!$G$4,$V12-4,0))</f>
        <v>0</v>
      </c>
      <c r="I12" s="184" t="str">
        <f ca="1">IF(ISERROR($V12),"",OFFSET('Smelter Look-up'!$H$4,$V12-4,0))</f>
        <v>Saijo</v>
      </c>
      <c r="J12" s="184" t="str">
        <f ca="1">IF(ISERROR($V12),"",OFFSET('Smelter Look-up'!$I$4,$V12-4,0))</f>
        <v>Ehime</v>
      </c>
      <c r="K12" s="224"/>
      <c r="L12" s="224"/>
      <c r="M12" s="224"/>
      <c r="N12" s="224"/>
      <c r="O12" s="224"/>
      <c r="P12" s="185"/>
      <c r="Q12" s="225"/>
      <c r="R12" s="182" t="str">
        <f ca="1">IF(ISERROR($V12),"",OFFSET('Smelter Look-up'!$C$4,$V12-4,0)&amp;"")</f>
        <v>Sumitomo Metal Mining Co., Ltd.</v>
      </c>
      <c r="S12" s="181" t="str">
        <f t="shared" ca="1" si="3"/>
        <v>JP</v>
      </c>
      <c r="T12" s="181" t="str">
        <f ca="1">IF(B12="","",IF(ISERROR(MATCH($J12,SorP!$B$1:$B$6279,0)),"",INDIRECT("'SorP'!$A$"&amp;MATCH($S12&amp;$J12,SorP!C:C,0))))</f>
        <v>JP-38</v>
      </c>
      <c r="U12" s="201"/>
      <c r="V12" s="226">
        <f ca="1">IF(C12="",NA(),IF(OR(C12="Smelter not listed",C12="Smelter not yet identified"),MATCH($B12&amp;$D12,'Smelter Look-up'!$J:$J,0),MATCH($B12&amp;$C12,'Smelter Look-up'!$J:$J,0)))</f>
        <v>265</v>
      </c>
      <c r="X12" s="227">
        <f t="shared" ca="1" si="4"/>
        <v>0</v>
      </c>
      <c r="AB12" s="228" t="str">
        <f t="shared" ca="1" si="5"/>
        <v>GoldSumitomo Metal Mining Co., Ltd.</v>
      </c>
    </row>
    <row r="13" spans="1:34" s="227" customFormat="1" ht="19.899999999999999" customHeight="1">
      <c r="A13" s="262" t="s">
        <v>730</v>
      </c>
      <c r="B13" s="182" t="str">
        <f ca="1">IF(LEN(A13)=0,"",INDEX('Smelter Look-up'!$A:$A,MATCH($A13,'Smelter Look-up'!$E:$E,0)))</f>
        <v>Gold</v>
      </c>
      <c r="C13" s="186" t="str">
        <f ca="1">IF(LEN(A13)=0,"",INDEX('Smelter Look-up'!$C:$C,MATCH($A13,'Smelter Look-up'!$E:$E,0)))</f>
        <v>Tanaka Kikinzoku Kogyo K.K.</v>
      </c>
      <c r="D13" s="230"/>
      <c r="E13" s="182" t="str">
        <f ca="1">IF(ISERROR($V13),"",OFFSET('Smelter Look-up'!$D$4,$V13-4,0)&amp;"")</f>
        <v>JAPAN</v>
      </c>
      <c r="F13" s="182" t="str">
        <f ca="1">IF(ISERROR($V13),"",OFFSET('Smelter Look-up'!$E$4,$V13-4,0))</f>
        <v>CID001875</v>
      </c>
      <c r="G13" s="182" t="str">
        <f ca="1">IF(C13=$X$4,IF(ISERROR($V13),"Enter smelter details","RMI"),IF(ISERROR($V13),"",OFFSET('Smelter Look-up'!$F$4,$V13-4,0)))</f>
        <v>RMI</v>
      </c>
      <c r="H13" s="183">
        <f ca="1">IF(ISERROR($V13),"",OFFSET('Smelter Look-up'!$G$4,$V13-4,0))</f>
        <v>0</v>
      </c>
      <c r="I13" s="184" t="str">
        <f ca="1">IF(ISERROR($V13),"",OFFSET('Smelter Look-up'!$H$4,$V13-4,0))</f>
        <v>Hiratsuka</v>
      </c>
      <c r="J13" s="184" t="str">
        <f ca="1">IF(ISERROR($V13),"",OFFSET('Smelter Look-up'!$I$4,$V13-4,0))</f>
        <v>Kanagawa</v>
      </c>
      <c r="K13" s="224"/>
      <c r="L13" s="224"/>
      <c r="M13" s="224"/>
      <c r="N13" s="224"/>
      <c r="O13" s="224"/>
      <c r="P13" s="185"/>
      <c r="Q13" s="225"/>
      <c r="R13" s="182" t="str">
        <f ca="1">IF(ISERROR($V13),"",OFFSET('Smelter Look-up'!$C$4,$V13-4,0)&amp;"")</f>
        <v>Tanaka Kikinzoku Kogyo K.K.</v>
      </c>
      <c r="S13" s="181" t="str">
        <f t="shared" ca="1" si="3"/>
        <v>JP</v>
      </c>
      <c r="T13" s="181" t="str">
        <f ca="1">IF(B13="","",IF(ISERROR(MATCH($J13,SorP!$B$1:$B$6279,0)),"",INDIRECT("'SorP'!$A$"&amp;MATCH($S13&amp;$J13,SorP!C:C,0))))</f>
        <v>JP-14</v>
      </c>
      <c r="U13" s="201"/>
      <c r="V13" s="226">
        <f ca="1">IF(C13="",NA(),IF(OR(C13="Smelter not listed",C13="Smelter not yet identified"),MATCH($B13&amp;$D13,'Smelter Look-up'!$J:$J,0),MATCH($B13&amp;$C13,'Smelter Look-up'!$J:$J,0)))</f>
        <v>278</v>
      </c>
      <c r="X13" s="227">
        <f t="shared" ca="1" si="4"/>
        <v>0</v>
      </c>
      <c r="AB13" s="228" t="str">
        <f t="shared" ca="1" si="5"/>
        <v>GoldTanaka Kikinzoku Kogyo K.K.</v>
      </c>
    </row>
    <row r="14" spans="1:34" s="227" customFormat="1" ht="19.899999999999999" customHeight="1">
      <c r="A14" s="262" t="s">
        <v>733</v>
      </c>
      <c r="B14" s="182" t="str">
        <f ca="1">IF(LEN(A14)=0,"",INDEX('Smelter Look-up'!$A:$A,MATCH($A14,'Smelter Look-up'!$E:$E,0)))</f>
        <v>Gold</v>
      </c>
      <c r="C14" s="186" t="str">
        <f ca="1">IF(LEN(A14)=0,"",INDEX('Smelter Look-up'!$C:$C,MATCH($A14,'Smelter Look-up'!$E:$E,0)))</f>
        <v>Tokuriki Honten Co., Ltd.</v>
      </c>
      <c r="D14" s="230"/>
      <c r="E14" s="182" t="str">
        <f ca="1">IF(ISERROR($V14),"",OFFSET('Smelter Look-up'!$D$4,$V14-4,0)&amp;"")</f>
        <v>JAPAN</v>
      </c>
      <c r="F14" s="182" t="str">
        <f ca="1">IF(ISERROR($V14),"",OFFSET('Smelter Look-up'!$E$4,$V14-4,0))</f>
        <v>CID001938</v>
      </c>
      <c r="G14" s="182" t="str">
        <f ca="1">IF(C14=$X$4,IF(ISERROR($V14),"Enter smelter details","RMI"),IF(ISERROR($V14),"",OFFSET('Smelter Look-up'!$F$4,$V14-4,0)))</f>
        <v>RMI</v>
      </c>
      <c r="H14" s="183">
        <f ca="1">IF(ISERROR($V14),"",OFFSET('Smelter Look-up'!$G$4,$V14-4,0))</f>
        <v>0</v>
      </c>
      <c r="I14" s="184" t="str">
        <f ca="1">IF(ISERROR($V14),"",OFFSET('Smelter Look-up'!$H$4,$V14-4,0))</f>
        <v>Kuki</v>
      </c>
      <c r="J14" s="184" t="str">
        <f ca="1">IF(ISERROR($V14),"",OFFSET('Smelter Look-up'!$I$4,$V14-4,0))</f>
        <v>Saitama</v>
      </c>
      <c r="K14" s="224"/>
      <c r="L14" s="224"/>
      <c r="M14" s="224"/>
      <c r="N14" s="224"/>
      <c r="O14" s="224"/>
      <c r="P14" s="185"/>
      <c r="Q14" s="225"/>
      <c r="R14" s="182" t="str">
        <f ca="1">IF(ISERROR($V14),"",OFFSET('Smelter Look-up'!$C$4,$V14-4,0)&amp;"")</f>
        <v>Tokuriki Honten Co., Ltd.</v>
      </c>
      <c r="S14" s="181" t="str">
        <f t="shared" ca="1" si="3"/>
        <v>JP</v>
      </c>
      <c r="T14" s="181" t="str">
        <f ca="1">IF(B14="","",IF(ISERROR(MATCH($J14,SorP!$B$1:$B$6279,0)),"",INDIRECT("'SorP'!$A$"&amp;MATCH($S14&amp;$J14,SorP!C:C,0))))</f>
        <v>JP-11</v>
      </c>
      <c r="U14" s="201"/>
      <c r="V14" s="226">
        <f ca="1">IF(C14="",NA(),IF(OR(C14="Smelter not listed",C14="Smelter not yet identified"),MATCH($B14&amp;$D14,'Smelter Look-up'!$J:$J,0),MATCH($B14&amp;$C14,'Smelter Look-up'!$J:$J,0)))</f>
        <v>283</v>
      </c>
      <c r="X14" s="227">
        <f t="shared" ca="1" si="4"/>
        <v>0</v>
      </c>
      <c r="AB14" s="228" t="str">
        <f t="shared" ca="1" si="5"/>
        <v>GoldTokuriki Honten Co., Ltd.</v>
      </c>
    </row>
    <row r="15" spans="1:34" s="227" customFormat="1" ht="19.899999999999999" customHeight="1">
      <c r="A15" s="262" t="s">
        <v>791</v>
      </c>
      <c r="B15" s="182" t="str">
        <f ca="1">IF(LEN(A15)=0,"",INDEX('Smelter Look-up'!$A:$A,MATCH($A15,'Smelter Look-up'!$E:$E,0)))</f>
        <v>Tungsten</v>
      </c>
      <c r="C15" s="186" t="str">
        <f ca="1">IF(LEN(A15)=0,"",INDEX('Smelter Look-up'!$C:$C,MATCH($A15,'Smelter Look-up'!$E:$E,0)))</f>
        <v>Chongyi Zhangyuan Tungsten Co., Ltd.</v>
      </c>
      <c r="D15" s="230"/>
      <c r="E15" s="182" t="str">
        <f ca="1">IF(ISERROR($V15),"",OFFSET('Smelter Look-up'!$D$4,$V15-4,0)&amp;"")</f>
        <v>CHINA</v>
      </c>
      <c r="F15" s="182" t="str">
        <f ca="1">IF(ISERROR($V15),"",OFFSET('Smelter Look-up'!$E$4,$V15-4,0))</f>
        <v>CID000258</v>
      </c>
      <c r="G15" s="182" t="str">
        <f ca="1">IF(C15=$X$4,IF(ISERROR($V15),"Enter smelter details","RMI"),IF(ISERROR($V15),"",OFFSET('Smelter Look-up'!$F$4,$V15-4,0)))</f>
        <v>RMI</v>
      </c>
      <c r="H15" s="183">
        <f ca="1">IF(ISERROR($V15),"",OFFSET('Smelter Look-up'!$G$4,$V15-4,0))</f>
        <v>0</v>
      </c>
      <c r="I15" s="184" t="str">
        <f ca="1">IF(ISERROR($V15),"",OFFSET('Smelter Look-up'!$H$4,$V15-4,0))</f>
        <v>Ganzhou</v>
      </c>
      <c r="J15" s="184" t="str">
        <f ca="1">IF(ISERROR($V15),"",OFFSET('Smelter Look-up'!$I$4,$V15-4,0))</f>
        <v>Jiangxi Sheng</v>
      </c>
      <c r="K15" s="224"/>
      <c r="L15" s="224"/>
      <c r="M15" s="224"/>
      <c r="N15" s="224"/>
      <c r="O15" s="224"/>
      <c r="P15" s="185"/>
      <c r="Q15" s="225"/>
      <c r="R15" s="182" t="str">
        <f ca="1">IF(ISERROR($V15),"",OFFSET('Smelter Look-up'!$C$4,$V15-4,0)&amp;"")</f>
        <v>Chongyi Zhangyuan Tungsten Co., Ltd.</v>
      </c>
      <c r="S15" s="181" t="str">
        <f t="shared" ca="1" si="3"/>
        <v>CN</v>
      </c>
      <c r="T15" s="181" t="str">
        <f ca="1">IF(B15="","",IF(ISERROR(MATCH($J15,SorP!$B$1:$B$6279,0)),"",INDIRECT("'SorP'!$A$"&amp;MATCH($S15&amp;$J15,SorP!C:C,0))))</f>
        <v>CN-JX</v>
      </c>
      <c r="U15" s="201"/>
      <c r="V15" s="226">
        <f ca="1">IF(C15="",NA(),IF(OR(C15="Smelter not listed",C15="Smelter not yet identified"),MATCH($B15&amp;$D15,'Smelter Look-up'!$J:$J,0),MATCH($B15&amp;$C15,'Smelter Look-up'!$J:$J,0)))</f>
        <v>573</v>
      </c>
      <c r="X15" s="227">
        <f t="shared" ca="1" si="4"/>
        <v>0</v>
      </c>
      <c r="AB15" s="228" t="str">
        <f t="shared" ca="1" si="5"/>
        <v>TungstenChongyi Zhangyuan Tungsten Co., Ltd.</v>
      </c>
    </row>
    <row r="16" spans="1:34" s="227" customFormat="1" ht="19.899999999999999" customHeight="1">
      <c r="A16" s="262" t="s">
        <v>799</v>
      </c>
      <c r="B16" s="182" t="str">
        <f ca="1">IF(LEN(A16)=0,"",INDEX('Smelter Look-up'!$A:$A,MATCH($A16,'Smelter Look-up'!$E:$E,0)))</f>
        <v>Tungsten</v>
      </c>
      <c r="C16" s="186" t="str">
        <f ca="1">IF(LEN(A16)=0,"",INDEX('Smelter Look-up'!$C:$C,MATCH($A16,'Smelter Look-up'!$E:$E,0)))</f>
        <v>Xiamen Tungsten Co., Ltd.</v>
      </c>
      <c r="D16" s="230"/>
      <c r="E16" s="182" t="str">
        <f ca="1">IF(ISERROR($V16),"",OFFSET('Smelter Look-up'!$D$4,$V16-4,0)&amp;"")</f>
        <v>CHINA</v>
      </c>
      <c r="F16" s="182" t="str">
        <f ca="1">IF(ISERROR($V16),"",OFFSET('Smelter Look-up'!$E$4,$V16-4,0))</f>
        <v>CID002082</v>
      </c>
      <c r="G16" s="182" t="str">
        <f ca="1">IF(C16=$X$4,IF(ISERROR($V16),"Enter smelter details","RMI"),IF(ISERROR($V16),"",OFFSET('Smelter Look-up'!$F$4,$V16-4,0)))</f>
        <v>RMI</v>
      </c>
      <c r="H16" s="183">
        <f ca="1">IF(ISERROR($V16),"",OFFSET('Smelter Look-up'!$G$4,$V16-4,0))</f>
        <v>0</v>
      </c>
      <c r="I16" s="184" t="str">
        <f ca="1">IF(ISERROR($V16),"",OFFSET('Smelter Look-up'!$H$4,$V16-4,0))</f>
        <v>Xiamen</v>
      </c>
      <c r="J16" s="184" t="str">
        <f ca="1">IF(ISERROR($V16),"",OFFSET('Smelter Look-up'!$I$4,$V16-4,0))</f>
        <v>Fujian Sheng</v>
      </c>
      <c r="K16" s="224"/>
      <c r="L16" s="224"/>
      <c r="M16" s="224"/>
      <c r="N16" s="224"/>
      <c r="O16" s="224"/>
      <c r="P16" s="185"/>
      <c r="Q16" s="225"/>
      <c r="R16" s="182" t="str">
        <f ca="1">IF(ISERROR($V16),"",OFFSET('Smelter Look-up'!$C$4,$V16-4,0)&amp;"")</f>
        <v>Xiamen Tungsten Co., Ltd.</v>
      </c>
      <c r="S16" s="181" t="str">
        <f t="shared" ca="1" si="3"/>
        <v>CN</v>
      </c>
      <c r="T16" s="181" t="str">
        <f ca="1">IF(B16="","",IF(ISERROR(MATCH($J16,SorP!$B$1:$B$6279,0)),"",INDIRECT("'SorP'!$A$"&amp;MATCH($S16&amp;$J16,SorP!C:C,0))))</f>
        <v>CN-FJ</v>
      </c>
      <c r="U16" s="201"/>
      <c r="V16" s="226">
        <f ca="1">IF(C16="",NA(),IF(OR(C16="Smelter not listed",C16="Smelter not yet identified"),MATCH($B16&amp;$D16,'Smelter Look-up'!$J:$J,0),MATCH($B16&amp;$C16,'Smelter Look-up'!$J:$J,0)))</f>
        <v>636</v>
      </c>
      <c r="X16" s="227">
        <f t="shared" ca="1" si="4"/>
        <v>0</v>
      </c>
      <c r="AB16" s="228" t="str">
        <f t="shared" ca="1" si="5"/>
        <v>TungstenXiamen Tungsten Co., Ltd.</v>
      </c>
    </row>
    <row r="17" spans="1:28" s="227" customFormat="1" ht="19.899999999999999" customHeight="1">
      <c r="A17" s="181" t="s">
        <v>764</v>
      </c>
      <c r="B17" s="182" t="str">
        <f ca="1">IF(LEN(A17)=0,"",INDEX('Smelter Look-up'!$A:$A,MATCH($A17,'Smelter Look-up'!$E:$E,0)))</f>
        <v>Tin</v>
      </c>
      <c r="C17" s="186" t="str">
        <f ca="1">IF(LEN(A17)=0,"",INDEX('Smelter Look-up'!$C:$C,MATCH($A17,'Smelter Look-up'!$E:$E,0)))</f>
        <v>EM Vinto</v>
      </c>
      <c r="D17" s="230"/>
      <c r="E17" s="182" t="str">
        <f ca="1">IF(ISERROR($V17),"",OFFSET('Smelter Look-up'!$D$4,$V17-4,0)&amp;"")</f>
        <v>BOLIVIA (PLURINATIONAL STATE OF)</v>
      </c>
      <c r="F17" s="182" t="str">
        <f ca="1">IF(ISERROR($V17),"",OFFSET('Smelter Look-up'!$E$4,$V17-4,0))</f>
        <v>CID000438</v>
      </c>
      <c r="G17" s="182" t="str">
        <f ca="1">IF(C17=$X$4,IF(ISERROR($V17),"Enter smelter details","RMI"),IF(ISERROR($V17),"",OFFSET('Smelter Look-up'!$F$4,$V17-4,0)))</f>
        <v>RMI</v>
      </c>
      <c r="H17" s="183">
        <f ca="1">IF(ISERROR($V17),"",OFFSET('Smelter Look-up'!$G$4,$V17-4,0))</f>
        <v>0</v>
      </c>
      <c r="I17" s="184" t="str">
        <f ca="1">IF(ISERROR($V17),"",OFFSET('Smelter Look-up'!$H$4,$V17-4,0))</f>
        <v>Oruro</v>
      </c>
      <c r="J17" s="184" t="str">
        <f ca="1">IF(ISERROR($V17),"",OFFSET('Smelter Look-up'!$I$4,$V17-4,0))</f>
        <v>Oruro</v>
      </c>
      <c r="K17" s="224"/>
      <c r="L17" s="224"/>
      <c r="M17" s="224"/>
      <c r="N17" s="224"/>
      <c r="O17" s="224"/>
      <c r="P17" s="185"/>
      <c r="Q17" s="225"/>
      <c r="R17" s="182" t="str">
        <f ca="1">IF(ISERROR($V17),"",OFFSET('Smelter Look-up'!$C$4,$V17-4,0)&amp;"")</f>
        <v>EM Vinto</v>
      </c>
      <c r="S17" s="181" t="str">
        <f t="shared" ca="1" si="3"/>
        <v>BO</v>
      </c>
      <c r="T17" s="181" t="str">
        <f ca="1">IF(B17="","",IF(ISERROR(MATCH($J17,SorP!$B$1:$B$6279,0)),"",INDIRECT("'SorP'!$A$"&amp;MATCH($S17&amp;$J17,SorP!C:C,0))))</f>
        <v>BO-O</v>
      </c>
      <c r="U17" s="201"/>
      <c r="V17" s="226">
        <f ca="1">IF(C17="",NA(),IF(OR(C17="Smelter not listed",C17="Smelter not yet identified"),MATCH($B17&amp;$D17,'Smelter Look-up'!$J:$J,0),MATCH($B17&amp;$C17,'Smelter Look-up'!$J:$J,0)))</f>
        <v>421</v>
      </c>
      <c r="X17" s="227">
        <f t="shared" ca="1" si="4"/>
        <v>0</v>
      </c>
      <c r="AB17" s="228" t="str">
        <f t="shared" ca="1" si="5"/>
        <v>TinEM Vinto</v>
      </c>
    </row>
    <row r="18" spans="1:28" s="227" customFormat="1" ht="89.25">
      <c r="A18" s="181" t="s">
        <v>767</v>
      </c>
      <c r="B18" s="182" t="str">
        <f ca="1">IF(LEN(A18)=0,"",INDEX('Smelter Look-up'!$A:$A,MATCH($A18,'Smelter Look-up'!$E:$E,0)))</f>
        <v>Tin</v>
      </c>
      <c r="C18" s="186" t="str">
        <f ca="1">IF(LEN(A18)=0,"",INDEX('Smelter Look-up'!$C:$C,MATCH($A18,'Smelter Look-up'!$E:$E,0)))</f>
        <v>Gejiu Non-Ferrous Metal Processing Co., Ltd.</v>
      </c>
      <c r="D18" s="230"/>
      <c r="E18" s="182" t="str">
        <f ca="1">IF(ISERROR($V18),"",OFFSET('Smelter Look-up'!$D$4,$V18-4,0)&amp;"")</f>
        <v>CHINA</v>
      </c>
      <c r="F18" s="182" t="str">
        <f ca="1">IF(ISERROR($V18),"",OFFSET('Smelter Look-up'!$E$4,$V18-4,0))</f>
        <v>CID000538</v>
      </c>
      <c r="G18" s="182" t="str">
        <f ca="1">IF(C18=$X$4,IF(ISERROR($V18),"Enter smelter details","RMI"),IF(ISERROR($V18),"",OFFSET('Smelter Look-up'!$F$4,$V18-4,0)))</f>
        <v>RMI</v>
      </c>
      <c r="H18" s="183">
        <f ca="1">IF(ISERROR($V18),"",OFFSET('Smelter Look-up'!$G$4,$V18-4,0))</f>
        <v>0</v>
      </c>
      <c r="I18" s="184" t="str">
        <f ca="1">IF(ISERROR($V18),"",OFFSET('Smelter Look-up'!$H$4,$V18-4,0))</f>
        <v>Gejiu</v>
      </c>
      <c r="J18" s="184" t="str">
        <f ca="1">IF(ISERROR($V18),"",OFFSET('Smelter Look-up'!$I$4,$V18-4,0))</f>
        <v>Yunnan Sheng</v>
      </c>
      <c r="K18" s="224"/>
      <c r="L18" s="224"/>
      <c r="M18" s="224"/>
      <c r="N18" s="224"/>
      <c r="O18" s="224"/>
      <c r="P18" s="185"/>
      <c r="Q18" s="225"/>
      <c r="R18" s="182" t="str">
        <f ca="1">IF(ISERROR($V18),"",OFFSET('Smelter Look-up'!$C$4,$V18-4,0)&amp;"")</f>
        <v>Gejiu Non-Ferrous Metal Processing Co., Ltd.</v>
      </c>
      <c r="S18" s="181" t="str">
        <f t="shared" ca="1" si="3"/>
        <v>CN</v>
      </c>
      <c r="T18" s="181" t="str">
        <f ca="1">IF(B18="","",IF(ISERROR(MATCH($J18,SorP!$B$1:$B$6279,0)),"",INDIRECT("'SorP'!$A$"&amp;MATCH($S18&amp;$J18,SorP!C:C,0))))</f>
        <v>CN-YN</v>
      </c>
      <c r="U18" s="201"/>
      <c r="V18" s="226">
        <f ca="1">IF(C18="",NA(),IF(OR(C18="Smelter not listed",C18="Smelter not yet identified"),MATCH($B18&amp;$D18,'Smelter Look-up'!$J:$J,0),MATCH($B18&amp;$C18,'Smelter Look-up'!$J:$J,0)))</f>
        <v>436</v>
      </c>
      <c r="X18" s="227">
        <f t="shared" ca="1" si="4"/>
        <v>0</v>
      </c>
      <c r="AB18" s="228" t="str">
        <f t="shared" ca="1" si="5"/>
        <v>TinGejiu Non-Ferrous Metal Processing Co., Ltd.</v>
      </c>
    </row>
    <row r="19" spans="1:28" s="227" customFormat="1" ht="76.5">
      <c r="A19" s="181" t="s">
        <v>774</v>
      </c>
      <c r="B19" s="182" t="str">
        <f ca="1">IF(LEN(A19)=0,"",INDEX('Smelter Look-up'!$A:$A,MATCH($A19,'Smelter Look-up'!$E:$E,0)))</f>
        <v>Tin</v>
      </c>
      <c r="C19" s="186" t="str">
        <f ca="1">IF(LEN(A19)=0,"",INDEX('Smelter Look-up'!$C:$C,MATCH($A19,'Smelter Look-up'!$E:$E,0)))</f>
        <v>Mitsubishi Materials Corporation</v>
      </c>
      <c r="D19" s="230"/>
      <c r="E19" s="182" t="str">
        <f ca="1">IF(ISERROR($V19),"",OFFSET('Smelter Look-up'!$D$4,$V19-4,0)&amp;"")</f>
        <v>JAPAN</v>
      </c>
      <c r="F19" s="182" t="str">
        <f ca="1">IF(ISERROR($V19),"",OFFSET('Smelter Look-up'!$E$4,$V19-4,0))</f>
        <v>CID001191</v>
      </c>
      <c r="G19" s="182" t="str">
        <f ca="1">IF(C19=$X$4,IF(ISERROR($V19),"Enter smelter details","RMI"),IF(ISERROR($V19),"",OFFSET('Smelter Look-up'!$F$4,$V19-4,0)))</f>
        <v>RMI</v>
      </c>
      <c r="H19" s="183">
        <f ca="1">IF(ISERROR($V19),"",OFFSET('Smelter Look-up'!$G$4,$V19-4,0))</f>
        <v>0</v>
      </c>
      <c r="I19" s="184" t="str">
        <f ca="1">IF(ISERROR($V19),"",OFFSET('Smelter Look-up'!$H$4,$V19-4,0))</f>
        <v>Tokyo</v>
      </c>
      <c r="J19" s="184" t="str">
        <f ca="1">IF(ISERROR($V19),"",OFFSET('Smelter Look-up'!$I$4,$V19-4,0))</f>
        <v>Tokyo</v>
      </c>
      <c r="K19" s="224"/>
      <c r="L19" s="224"/>
      <c r="M19" s="224"/>
      <c r="N19" s="224"/>
      <c r="O19" s="224"/>
      <c r="P19" s="185"/>
      <c r="Q19" s="225"/>
      <c r="R19" s="182" t="str">
        <f ca="1">IF(ISERROR($V19),"",OFFSET('Smelter Look-up'!$C$4,$V19-4,0)&amp;"")</f>
        <v>Mitsubishi Materials Corporation</v>
      </c>
      <c r="S19" s="181" t="str">
        <f t="shared" ca="1" si="3"/>
        <v>JP</v>
      </c>
      <c r="T19" s="181" t="str">
        <f ca="1">IF(B19="","",IF(ISERROR(MATCH($J19,SorP!$B$1:$B$6279,0)),"",INDIRECT("'SorP'!$A$"&amp;MATCH($S19&amp;$J19,SorP!C:C,0))))</f>
        <v>JP-13</v>
      </c>
      <c r="U19" s="201"/>
      <c r="V19" s="226">
        <f ca="1">IF(C19="",NA(),IF(OR(C19="Smelter not listed",C19="Smelter not yet identified"),MATCH($B19&amp;$D19,'Smelter Look-up'!$J:$J,0),MATCH($B19&amp;$C19,'Smelter Look-up'!$J:$J,0)))</f>
        <v>471</v>
      </c>
      <c r="X19" s="227">
        <f t="shared" ca="1" si="4"/>
        <v>0</v>
      </c>
      <c r="AB19" s="228" t="str">
        <f t="shared" ca="1" si="5"/>
        <v>TinMitsubishi Materials Corporation</v>
      </c>
    </row>
    <row r="20" spans="1:28" s="227" customFormat="1" ht="51">
      <c r="A20" s="181" t="s">
        <v>800</v>
      </c>
      <c r="B20" s="182" t="str">
        <f ca="1">IF(LEN(A20)=0,"",INDEX('Smelter Look-up'!$A:$A,MATCH($A20,'Smelter Look-up'!$E:$E,0)))</f>
        <v>Tin</v>
      </c>
      <c r="C20" s="186" t="str">
        <f ca="1">IF(LEN(A20)=0,"",INDEX('Smelter Look-up'!$C:$C,MATCH($A20,'Smelter Look-up'!$E:$E,0)))</f>
        <v>PT Timah Tbk Kundur</v>
      </c>
      <c r="D20" s="230"/>
      <c r="E20" s="182" t="str">
        <f ca="1">IF(ISERROR($V20),"",OFFSET('Smelter Look-up'!$D$4,$V20-4,0)&amp;"")</f>
        <v>INDONESIA</v>
      </c>
      <c r="F20" s="182" t="str">
        <f ca="1">IF(ISERROR($V20),"",OFFSET('Smelter Look-up'!$E$4,$V20-4,0))</f>
        <v>CID001477</v>
      </c>
      <c r="G20" s="182" t="str">
        <f ca="1">IF(C20=$X$4,IF(ISERROR($V20),"Enter smelter details","RMI"),IF(ISERROR($V20),"",OFFSET('Smelter Look-up'!$F$4,$V20-4,0)))</f>
        <v>RMI</v>
      </c>
      <c r="H20" s="183">
        <f ca="1">IF(ISERROR($V20),"",OFFSET('Smelter Look-up'!$G$4,$V20-4,0))</f>
        <v>0</v>
      </c>
      <c r="I20" s="184" t="str">
        <f ca="1">IF(ISERROR($V20),"",OFFSET('Smelter Look-up'!$H$4,$V20-4,0))</f>
        <v>Kundur</v>
      </c>
      <c r="J20" s="184" t="str">
        <f ca="1">IF(ISERROR($V20),"",OFFSET('Smelter Look-up'!$I$4,$V20-4,0))</f>
        <v>Riau</v>
      </c>
      <c r="K20" s="224"/>
      <c r="L20" s="224"/>
      <c r="M20" s="224"/>
      <c r="N20" s="224"/>
      <c r="O20" s="224"/>
      <c r="P20" s="185"/>
      <c r="Q20" s="225"/>
      <c r="R20" s="182" t="str">
        <f ca="1">IF(ISERROR($V20),"",OFFSET('Smelter Look-up'!$C$4,$V20-4,0)&amp;"")</f>
        <v>PT Timah Tbk Kundur</v>
      </c>
      <c r="S20" s="181" t="str">
        <f t="shared" ca="1" si="3"/>
        <v>ID</v>
      </c>
      <c r="T20" s="181" t="str">
        <f ca="1">IF(B20="","",IF(ISERROR(MATCH($J20,SorP!$B$1:$B$6279,0)),"",INDIRECT("'SorP'!$A$"&amp;MATCH($S20&amp;$J20,SorP!C:C,0))))</f>
        <v>ID-RI</v>
      </c>
      <c r="U20" s="201"/>
      <c r="V20" s="226">
        <f ca="1">IF(C20="",NA(),IF(OR(C20="Smelter not listed",C20="Smelter not yet identified"),MATCH($B20&amp;$D20,'Smelter Look-up'!$J:$J,0),MATCH($B20&amp;$C20,'Smelter Look-up'!$J:$J,0)))</f>
        <v>513</v>
      </c>
      <c r="X20" s="227">
        <f t="shared" ca="1" si="4"/>
        <v>0</v>
      </c>
      <c r="AB20" s="228" t="str">
        <f t="shared" ca="1" si="5"/>
        <v>TinPT Timah Tbk Kundur</v>
      </c>
    </row>
    <row r="21" spans="1:28" s="227" customFormat="1" ht="51">
      <c r="A21" s="181" t="s">
        <v>781</v>
      </c>
      <c r="B21" s="182" t="str">
        <f ca="1">IF(LEN(A21)=0,"",INDEX('Smelter Look-up'!$A:$A,MATCH($A21,'Smelter Look-up'!$E:$E,0)))</f>
        <v>Tin</v>
      </c>
      <c r="C21" s="186" t="str">
        <f ca="1">IF(LEN(A21)=0,"",INDEX('Smelter Look-up'!$C:$C,MATCH($A21,'Smelter Look-up'!$E:$E,0)))</f>
        <v>PT Timah Tbk Mentok</v>
      </c>
      <c r="D21" s="230"/>
      <c r="E21" s="182" t="str">
        <f ca="1">IF(ISERROR($V21),"",OFFSET('Smelter Look-up'!$D$4,$V21-4,0)&amp;"")</f>
        <v>INDONESIA</v>
      </c>
      <c r="F21" s="182" t="str">
        <f ca="1">IF(ISERROR($V21),"",OFFSET('Smelter Look-up'!$E$4,$V21-4,0))</f>
        <v>CID001482</v>
      </c>
      <c r="G21" s="182" t="str">
        <f ca="1">IF(C21=$X$4,IF(ISERROR($V21),"Enter smelter details","RMI"),IF(ISERROR($V21),"",OFFSET('Smelter Look-up'!$F$4,$V21-4,0)))</f>
        <v>RMI</v>
      </c>
      <c r="H21" s="183">
        <f ca="1">IF(ISERROR($V21),"",OFFSET('Smelter Look-up'!$G$4,$V21-4,0))</f>
        <v>0</v>
      </c>
      <c r="I21" s="184" t="str">
        <f ca="1">IF(ISERROR($V21),"",OFFSET('Smelter Look-up'!$H$4,$V21-4,0))</f>
        <v>Mentok</v>
      </c>
      <c r="J21" s="184" t="str">
        <f ca="1">IF(ISERROR($V21),"",OFFSET('Smelter Look-up'!$I$4,$V21-4,0))</f>
        <v>Kepulauan Bangka Belitung</v>
      </c>
      <c r="K21" s="224"/>
      <c r="L21" s="224"/>
      <c r="M21" s="224"/>
      <c r="N21" s="224"/>
      <c r="O21" s="224"/>
      <c r="P21" s="185"/>
      <c r="Q21" s="225"/>
      <c r="R21" s="182" t="str">
        <f ca="1">IF(ISERROR($V21),"",OFFSET('Smelter Look-up'!$C$4,$V21-4,0)&amp;"")</f>
        <v>PT Timah Tbk Mentok</v>
      </c>
      <c r="S21" s="181" t="str">
        <f t="shared" ca="1" si="3"/>
        <v>ID</v>
      </c>
      <c r="T21" s="181" t="str">
        <f ca="1">IF(B21="","",IF(ISERROR(MATCH($J21,SorP!$B$1:$B$6279,0)),"",INDIRECT("'SorP'!$A$"&amp;MATCH($S21&amp;$J21,SorP!C:C,0))))</f>
        <v>ID-BB</v>
      </c>
      <c r="U21" s="201"/>
      <c r="V21" s="226">
        <f ca="1">IF(C21="",NA(),IF(OR(C21="Smelter not listed",C21="Smelter not yet identified"),MATCH($B21&amp;$D21,'Smelter Look-up'!$J:$J,0),MATCH($B21&amp;$C21,'Smelter Look-up'!$J:$J,0)))</f>
        <v>514</v>
      </c>
      <c r="X21" s="227">
        <f t="shared" ca="1" si="4"/>
        <v>0</v>
      </c>
      <c r="AB21" s="228" t="str">
        <f t="shared" ca="1" si="5"/>
        <v>TinPT Timah Tbk Mentok</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6">IF(B37="","",IF(ISERROR(MATCH($E37,CL,0)),"Unknown",INDIRECT("'C'!$A$"&amp;MATCH($E37,CL,0)+1)))</f>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ref="X37:X67" ca="1" si="7">IF(AND(C37="Smelter not listed",OR(LEN(D37)=0,LEN(E37)=0)),1,0)</f>
        <v>0</v>
      </c>
      <c r="AB37" s="228" t="str">
        <f t="shared" ref="AB37:AB67" si="8">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9">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 ca="1" si="10">IF(AND(C68="Smelter not listed",OR(LEN(D68)=0,LEN(E68)=0)),1,0)</f>
        <v>0</v>
      </c>
      <c r="AB68" s="228" t="str">
        <f t="shared" ref="AB68" si="11">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2">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X100" ca="1" si="13">IF(AND(C69="Smelter not listed",OR(LEN(D69)=0,LEN(E69)=0)),1,0)</f>
        <v>0</v>
      </c>
      <c r="AB69" s="228" t="str">
        <f t="shared" ref="AB69:AB100" si="14">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5">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1" ca="1" si="16">IF(AND(C101="Smelter not listed",OR(LEN(D101)=0,LEN(E101)=0)),1,0)</f>
        <v>0</v>
      </c>
      <c r="AB101" s="228" t="str">
        <f t="shared" ref="AB101:AB131" si="17">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DEE3E81-B80E-4D8D-8E84-DC6AF6B80B00}"/>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70" zoomScaleNormal="7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ECS Inc. International</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AJ Anderson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aj.anderson@ecsxtal.com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(913)-782-7787</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AJ Anderson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aj.anderson@ecsxtal.com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https://ecsxtal.com/about-ecs-inc-international/conflict-minerals-policy/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70" zoomScaleNormal="7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70" zoomScaleNormal="7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AJ Anderson</cp:lastModifiedBy>
  <cp:lastPrinted>2015-04-21T20:47:43Z</cp:lastPrinted>
  <dcterms:created xsi:type="dcterms:W3CDTF">2010-06-21T21:00:23Z</dcterms:created>
  <dcterms:modified xsi:type="dcterms:W3CDTF">2023-08-30T18:32:44Z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